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butuhan melamar kerja\Project LinkedIn\"/>
    </mc:Choice>
  </mc:AlternateContent>
  <xr:revisionPtr revIDLastSave="0" documentId="8_{7A4A0552-A083-41FC-96BA-3DCE587A6F17}" xr6:coauthVersionLast="47" xr6:coauthVersionMax="47" xr10:uidLastSave="{00000000-0000-0000-0000-000000000000}"/>
  <bookViews>
    <workbookView xWindow="-110" yWindow="-110" windowWidth="19420" windowHeight="10300" xr2:uid="{EAC1B03C-2756-4762-99DF-984694602F47}"/>
  </bookViews>
  <sheets>
    <sheet name="KEAKTIFAN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88" i="1" l="1"/>
  <c r="I88" i="1"/>
  <c r="AA87" i="1"/>
  <c r="R87" i="1"/>
  <c r="I87" i="1"/>
  <c r="AE85" i="1"/>
  <c r="AA85" i="1"/>
  <c r="R85" i="1"/>
  <c r="M85" i="1"/>
  <c r="I85" i="1"/>
  <c r="AE84" i="1"/>
  <c r="AA84" i="1"/>
  <c r="V84" i="1"/>
  <c r="R84" i="1"/>
  <c r="M84" i="1"/>
  <c r="I84" i="1"/>
  <c r="Y83" i="1"/>
  <c r="T83" i="1"/>
  <c r="P83" i="1"/>
  <c r="K83" i="1"/>
  <c r="Z82" i="1"/>
  <c r="Q82" i="1"/>
  <c r="H82" i="1"/>
  <c r="AD81" i="1"/>
  <c r="Z81" i="1"/>
  <c r="U81" i="1"/>
  <c r="Q81" i="1"/>
  <c r="L81" i="1"/>
  <c r="H81" i="1"/>
  <c r="AD80" i="1"/>
  <c r="Z80" i="1"/>
  <c r="U80" i="1"/>
  <c r="Q80" i="1"/>
  <c r="L80" i="1"/>
  <c r="H80" i="1"/>
  <c r="AD79" i="1"/>
  <c r="Z79" i="1"/>
  <c r="U79" i="1"/>
  <c r="Q79" i="1"/>
  <c r="L79" i="1"/>
  <c r="H79" i="1"/>
  <c r="AD78" i="1"/>
  <c r="Z78" i="1"/>
  <c r="U78" i="1"/>
  <c r="Q78" i="1"/>
  <c r="L78" i="1"/>
  <c r="H78" i="1"/>
  <c r="AD77" i="1"/>
  <c r="Z77" i="1"/>
  <c r="U77" i="1"/>
  <c r="Q77" i="1"/>
  <c r="L77" i="1"/>
  <c r="H77" i="1"/>
  <c r="AD76" i="1"/>
  <c r="Z76" i="1"/>
  <c r="U76" i="1"/>
  <c r="Q76" i="1"/>
  <c r="L76" i="1"/>
  <c r="H76" i="1"/>
  <c r="AD75" i="1"/>
  <c r="Z75" i="1"/>
  <c r="U75" i="1"/>
  <c r="Q75" i="1"/>
  <c r="L75" i="1"/>
  <c r="H75" i="1"/>
  <c r="AD74" i="1"/>
  <c r="Z74" i="1"/>
  <c r="U74" i="1"/>
  <c r="Q74" i="1"/>
  <c r="L74" i="1"/>
  <c r="H74" i="1"/>
  <c r="AD73" i="1"/>
  <c r="Z73" i="1"/>
  <c r="U73" i="1"/>
  <c r="Q73" i="1"/>
  <c r="L73" i="1"/>
  <c r="H73" i="1"/>
  <c r="AD72" i="1"/>
  <c r="Z72" i="1"/>
  <c r="U72" i="1"/>
  <c r="Q72" i="1"/>
  <c r="L72" i="1"/>
  <c r="H72" i="1"/>
  <c r="AD71" i="1"/>
  <c r="Z71" i="1"/>
  <c r="U71" i="1"/>
  <c r="Q71" i="1"/>
  <c r="L71" i="1"/>
  <c r="H71" i="1"/>
  <c r="AD70" i="1"/>
  <c r="Z70" i="1"/>
  <c r="U70" i="1"/>
  <c r="Q70" i="1"/>
  <c r="L70" i="1"/>
  <c r="H70" i="1"/>
  <c r="AD69" i="1"/>
  <c r="Z69" i="1"/>
  <c r="U69" i="1"/>
  <c r="Q69" i="1"/>
  <c r="L69" i="1"/>
  <c r="H69" i="1"/>
  <c r="AD68" i="1"/>
  <c r="Z68" i="1"/>
  <c r="U68" i="1"/>
  <c r="Q68" i="1"/>
  <c r="L68" i="1"/>
  <c r="H68" i="1"/>
  <c r="AD67" i="1"/>
  <c r="Z67" i="1"/>
  <c r="U67" i="1"/>
  <c r="Q67" i="1"/>
  <c r="L67" i="1"/>
  <c r="H67" i="1"/>
  <c r="AD66" i="1"/>
  <c r="Z66" i="1"/>
  <c r="U66" i="1"/>
  <c r="Q66" i="1"/>
  <c r="L66" i="1"/>
  <c r="H66" i="1"/>
  <c r="AD65" i="1"/>
  <c r="Z65" i="1"/>
  <c r="U65" i="1"/>
  <c r="Q65" i="1"/>
  <c r="L65" i="1"/>
  <c r="H65" i="1"/>
  <c r="AD64" i="1"/>
  <c r="Z64" i="1"/>
  <c r="U64" i="1"/>
  <c r="Q64" i="1"/>
  <c r="L64" i="1"/>
  <c r="H64" i="1"/>
  <c r="AD63" i="1"/>
  <c r="Z63" i="1"/>
  <c r="U63" i="1"/>
  <c r="Q63" i="1"/>
  <c r="L63" i="1"/>
  <c r="H63" i="1"/>
  <c r="AD62" i="1"/>
  <c r="Z62" i="1"/>
  <c r="U62" i="1"/>
  <c r="Q62" i="1"/>
  <c r="L62" i="1"/>
  <c r="H62" i="1"/>
  <c r="BH61" i="1"/>
  <c r="BG61" i="1"/>
  <c r="BF61" i="1"/>
  <c r="BE61" i="1"/>
  <c r="BD61" i="1"/>
  <c r="BC61" i="1"/>
  <c r="BB61" i="1"/>
  <c r="BA61" i="1"/>
  <c r="AZ61" i="1"/>
  <c r="AY61" i="1"/>
  <c r="AX61" i="1"/>
  <c r="AW61" i="1"/>
  <c r="AD61" i="1"/>
  <c r="Z61" i="1"/>
  <c r="U61" i="1"/>
  <c r="Q61" i="1"/>
  <c r="L61" i="1"/>
  <c r="H61" i="1"/>
  <c r="AD60" i="1"/>
  <c r="Z60" i="1"/>
  <c r="U60" i="1"/>
  <c r="Q60" i="1"/>
  <c r="L60" i="1"/>
  <c r="H60" i="1"/>
  <c r="AD59" i="1"/>
  <c r="Z59" i="1"/>
  <c r="U59" i="1"/>
  <c r="Q59" i="1"/>
  <c r="L59" i="1"/>
  <c r="H59" i="1"/>
  <c r="AD58" i="1"/>
  <c r="Z58" i="1"/>
  <c r="U58" i="1"/>
  <c r="Q58" i="1"/>
  <c r="L58" i="1"/>
  <c r="H58" i="1"/>
  <c r="AD57" i="1"/>
  <c r="Z57" i="1"/>
  <c r="U57" i="1"/>
  <c r="Q57" i="1"/>
  <c r="L57" i="1"/>
  <c r="H57" i="1"/>
  <c r="AD56" i="1"/>
  <c r="Z56" i="1"/>
  <c r="U56" i="1"/>
  <c r="Q56" i="1"/>
  <c r="L56" i="1"/>
  <c r="H56" i="1"/>
  <c r="AD55" i="1"/>
  <c r="Z55" i="1"/>
  <c r="U55" i="1"/>
  <c r="Q55" i="1"/>
  <c r="L55" i="1"/>
  <c r="H55" i="1"/>
  <c r="AD54" i="1"/>
  <c r="Z54" i="1"/>
  <c r="U54" i="1"/>
  <c r="Q54" i="1"/>
  <c r="L54" i="1"/>
  <c r="H54" i="1"/>
  <c r="AD53" i="1"/>
  <c r="Z53" i="1"/>
  <c r="U53" i="1"/>
  <c r="Q53" i="1"/>
  <c r="L53" i="1"/>
  <c r="H53" i="1"/>
  <c r="AD52" i="1"/>
  <c r="Z52" i="1"/>
  <c r="U52" i="1"/>
  <c r="Q52" i="1"/>
  <c r="L52" i="1"/>
  <c r="H52" i="1"/>
  <c r="BH51" i="1"/>
  <c r="BG51" i="1"/>
  <c r="BF51" i="1"/>
  <c r="BE51" i="1"/>
  <c r="BD51" i="1"/>
  <c r="BC51" i="1"/>
  <c r="BB51" i="1"/>
  <c r="BA51" i="1"/>
  <c r="AZ51" i="1"/>
  <c r="AC83" i="1" s="1"/>
  <c r="AY51" i="1"/>
  <c r="AX51" i="1"/>
  <c r="AW51" i="1"/>
  <c r="AD51" i="1"/>
  <c r="Z51" i="1"/>
  <c r="U51" i="1"/>
  <c r="Q51" i="1"/>
  <c r="L51" i="1"/>
  <c r="H51" i="1"/>
  <c r="AA43" i="1"/>
  <c r="R43" i="1"/>
  <c r="AA42" i="1"/>
  <c r="R42" i="1"/>
  <c r="I42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A40" i="1"/>
  <c r="R40" i="1"/>
  <c r="M40" i="1"/>
  <c r="I40" i="1"/>
  <c r="AE39" i="1"/>
  <c r="AA39" i="1"/>
  <c r="V39" i="1"/>
  <c r="R39" i="1"/>
  <c r="M39" i="1"/>
  <c r="I39" i="1"/>
  <c r="AC38" i="1"/>
  <c r="Y38" i="1"/>
  <c r="T38" i="1"/>
  <c r="P38" i="1"/>
  <c r="K38" i="1"/>
  <c r="G38" i="1"/>
  <c r="Z37" i="1"/>
  <c r="Q37" i="1"/>
  <c r="H37" i="1"/>
  <c r="AD36" i="1"/>
  <c r="Z36" i="1"/>
  <c r="U36" i="1"/>
  <c r="Q36" i="1"/>
  <c r="L36" i="1"/>
  <c r="H36" i="1"/>
  <c r="AD35" i="1"/>
  <c r="Z35" i="1"/>
  <c r="U35" i="1"/>
  <c r="Q35" i="1"/>
  <c r="L35" i="1"/>
  <c r="H35" i="1"/>
  <c r="AD34" i="1"/>
  <c r="Z34" i="1"/>
  <c r="U34" i="1"/>
  <c r="Q34" i="1"/>
  <c r="L34" i="1"/>
  <c r="H34" i="1"/>
  <c r="AD33" i="1"/>
  <c r="Z33" i="1"/>
  <c r="U33" i="1"/>
  <c r="Q33" i="1"/>
  <c r="L33" i="1"/>
  <c r="H33" i="1"/>
  <c r="AD32" i="1"/>
  <c r="Z32" i="1"/>
  <c r="U32" i="1"/>
  <c r="Q32" i="1"/>
  <c r="L32" i="1"/>
  <c r="H32" i="1"/>
  <c r="BH31" i="1"/>
  <c r="BG31" i="1"/>
  <c r="BF31" i="1"/>
  <c r="BE31" i="1"/>
  <c r="BD31" i="1"/>
  <c r="BC31" i="1"/>
  <c r="BB31" i="1"/>
  <c r="BA31" i="1"/>
  <c r="AZ31" i="1"/>
  <c r="AY31" i="1"/>
  <c r="AX31" i="1"/>
  <c r="AW31" i="1"/>
  <c r="AD31" i="1"/>
  <c r="Z31" i="1"/>
  <c r="U31" i="1"/>
  <c r="Q31" i="1"/>
  <c r="L31" i="1"/>
  <c r="H31" i="1"/>
  <c r="AD30" i="1"/>
  <c r="Z30" i="1"/>
  <c r="U30" i="1"/>
  <c r="Q30" i="1"/>
  <c r="L30" i="1"/>
  <c r="H30" i="1"/>
  <c r="AD29" i="1"/>
  <c r="Z29" i="1"/>
  <c r="U29" i="1"/>
  <c r="Q29" i="1"/>
  <c r="L29" i="1"/>
  <c r="H29" i="1"/>
  <c r="AD28" i="1"/>
  <c r="Z28" i="1"/>
  <c r="U28" i="1"/>
  <c r="Q28" i="1"/>
  <c r="L28" i="1"/>
  <c r="H28" i="1"/>
  <c r="AD27" i="1"/>
  <c r="Z27" i="1"/>
  <c r="U27" i="1"/>
  <c r="Q27" i="1"/>
  <c r="L27" i="1"/>
  <c r="H27" i="1"/>
  <c r="AD26" i="1"/>
  <c r="Z26" i="1"/>
  <c r="U26" i="1"/>
  <c r="Q26" i="1"/>
  <c r="L26" i="1"/>
  <c r="H26" i="1"/>
  <c r="AD25" i="1"/>
  <c r="Z25" i="1"/>
  <c r="U25" i="1"/>
  <c r="Q25" i="1"/>
  <c r="L25" i="1"/>
  <c r="H25" i="1"/>
  <c r="AD24" i="1"/>
  <c r="Z24" i="1"/>
  <c r="U24" i="1"/>
  <c r="Q24" i="1"/>
  <c r="L24" i="1"/>
  <c r="H24" i="1"/>
  <c r="AD23" i="1"/>
  <c r="Z23" i="1"/>
  <c r="U23" i="1"/>
  <c r="Q23" i="1"/>
  <c r="L23" i="1"/>
  <c r="H23" i="1"/>
  <c r="AD22" i="1"/>
  <c r="Z22" i="1"/>
  <c r="U22" i="1"/>
  <c r="Q22" i="1"/>
  <c r="L22" i="1"/>
  <c r="H22" i="1"/>
  <c r="CN11" i="1"/>
  <c r="CM11" i="1"/>
  <c r="CL11" i="1"/>
  <c r="CK11" i="1"/>
  <c r="CJ11" i="1"/>
  <c r="CI11" i="1"/>
  <c r="CN13" i="1" s="1"/>
  <c r="BH21" i="1"/>
  <c r="BG21" i="1"/>
  <c r="BF21" i="1"/>
  <c r="BE21" i="1"/>
  <c r="BD21" i="1"/>
  <c r="BC21" i="1"/>
  <c r="BB21" i="1"/>
  <c r="BA21" i="1"/>
  <c r="AZ21" i="1"/>
  <c r="AY21" i="1"/>
  <c r="AX21" i="1"/>
  <c r="AW21" i="1"/>
  <c r="AD21" i="1"/>
  <c r="Z21" i="1"/>
  <c r="U21" i="1"/>
  <c r="Q21" i="1"/>
  <c r="L21" i="1"/>
  <c r="H21" i="1"/>
  <c r="A21" i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D20" i="1"/>
  <c r="Z20" i="1"/>
  <c r="U20" i="1"/>
  <c r="Q20" i="1"/>
  <c r="L20" i="1"/>
  <c r="H20" i="1"/>
  <c r="AD19" i="1"/>
  <c r="Z19" i="1"/>
  <c r="U19" i="1"/>
  <c r="Q19" i="1"/>
  <c r="L19" i="1"/>
  <c r="H19" i="1"/>
  <c r="A19" i="1"/>
  <c r="AD18" i="1"/>
  <c r="Z18" i="1"/>
  <c r="U18" i="1"/>
  <c r="Q18" i="1"/>
  <c r="L18" i="1"/>
  <c r="H18" i="1"/>
  <c r="AD17" i="1"/>
  <c r="Z17" i="1"/>
  <c r="U17" i="1"/>
  <c r="Q17" i="1"/>
  <c r="L17" i="1"/>
  <c r="H17" i="1"/>
  <c r="A17" i="1"/>
  <c r="AD16" i="1"/>
  <c r="Z16" i="1"/>
  <c r="U16" i="1"/>
  <c r="Q16" i="1"/>
  <c r="L16" i="1"/>
  <c r="H16" i="1"/>
  <c r="AD15" i="1"/>
  <c r="Z15" i="1"/>
  <c r="U15" i="1"/>
  <c r="Q15" i="1"/>
  <c r="L15" i="1"/>
  <c r="H15" i="1"/>
  <c r="A15" i="1"/>
  <c r="AD14" i="1"/>
  <c r="Z14" i="1"/>
  <c r="U14" i="1"/>
  <c r="Q14" i="1"/>
  <c r="L14" i="1"/>
  <c r="H14" i="1"/>
  <c r="AD13" i="1"/>
  <c r="Z13" i="1"/>
  <c r="U13" i="1"/>
  <c r="Q13" i="1"/>
  <c r="L13" i="1"/>
  <c r="H13" i="1"/>
  <c r="A13" i="1"/>
  <c r="AD12" i="1"/>
  <c r="Z12" i="1"/>
  <c r="U12" i="1"/>
  <c r="Q12" i="1"/>
  <c r="L12" i="1"/>
  <c r="H12" i="1"/>
  <c r="CE11" i="1"/>
  <c r="CD11" i="1"/>
  <c r="CC11" i="1"/>
  <c r="CB11" i="1"/>
  <c r="CA11" i="1"/>
  <c r="BZ11" i="1"/>
  <c r="AD11" i="1"/>
  <c r="Z11" i="1"/>
  <c r="U11" i="1"/>
  <c r="Q11" i="1"/>
  <c r="L11" i="1"/>
  <c r="H11" i="1"/>
  <c r="A11" i="1"/>
  <c r="BH10" i="1"/>
  <c r="BG10" i="1"/>
  <c r="BF10" i="1"/>
  <c r="BE10" i="1"/>
  <c r="BD10" i="1"/>
  <c r="BC10" i="1"/>
  <c r="BB10" i="1"/>
  <c r="BA10" i="1"/>
  <c r="AZ10" i="1"/>
  <c r="AY10" i="1"/>
  <c r="AX10" i="1"/>
  <c r="AW10" i="1"/>
  <c r="AD10" i="1"/>
  <c r="Z10" i="1"/>
  <c r="U10" i="1"/>
  <c r="Q10" i="1"/>
  <c r="L10" i="1"/>
  <c r="H10" i="1"/>
  <c r="AD9" i="1"/>
  <c r="Z9" i="1"/>
  <c r="U9" i="1"/>
  <c r="Q9" i="1"/>
  <c r="L9" i="1"/>
  <c r="H9" i="1"/>
  <c r="A9" i="1"/>
  <c r="AD8" i="1"/>
  <c r="Z8" i="1"/>
  <c r="U8" i="1"/>
  <c r="Q8" i="1"/>
  <c r="L8" i="1"/>
  <c r="H8" i="1"/>
  <c r="AD7" i="1"/>
  <c r="Z7" i="1"/>
  <c r="U7" i="1"/>
  <c r="Q7" i="1"/>
  <c r="L7" i="1"/>
  <c r="H7" i="1"/>
  <c r="A7" i="1"/>
  <c r="AD6" i="1"/>
  <c r="Z6" i="1"/>
  <c r="U6" i="1"/>
  <c r="Q6" i="1"/>
  <c r="L6" i="1"/>
  <c r="H6" i="1"/>
  <c r="H83" i="1" l="1"/>
  <c r="Z83" i="1"/>
  <c r="U83" i="1"/>
  <c r="U38" i="1"/>
  <c r="H38" i="1"/>
  <c r="Z38" i="1"/>
  <c r="Q38" i="1"/>
  <c r="L83" i="1"/>
  <c r="CF11" i="1"/>
  <c r="CF8" i="1" s="1"/>
  <c r="CO10" i="1"/>
  <c r="L38" i="1"/>
  <c r="AD83" i="1"/>
  <c r="G83" i="1"/>
  <c r="AD38" i="1"/>
  <c r="Q83" i="1"/>
  <c r="CF9" i="1" l="1"/>
  <c r="CF7" i="1"/>
  <c r="CF6" i="1"/>
  <c r="CF5" i="1"/>
  <c r="CO6" i="1"/>
  <c r="CF10" i="1"/>
  <c r="CO7" i="1"/>
  <c r="CO8" i="1"/>
  <c r="CO5" i="1"/>
  <c r="CO9" i="1"/>
</calcChain>
</file>

<file path=xl/sharedStrings.xml><?xml version="1.0" encoding="utf-8"?>
<sst xmlns="http://schemas.openxmlformats.org/spreadsheetml/2006/main" count="1149" uniqueCount="127">
  <si>
    <t>KEAKTIFAN UNTUK SETIAP INDIKATOR</t>
  </si>
  <si>
    <t>NOMOR</t>
  </si>
  <si>
    <t>NAMA</t>
  </si>
  <si>
    <t>Siswa</t>
  </si>
  <si>
    <t>SIKLUS I</t>
  </si>
  <si>
    <t>SIKLUS II</t>
  </si>
  <si>
    <t>SIKLUS 1</t>
  </si>
  <si>
    <t>SIKLUS 2</t>
  </si>
  <si>
    <t>Kelompok 1</t>
  </si>
  <si>
    <t>Urut</t>
  </si>
  <si>
    <t xml:space="preserve">Induk </t>
  </si>
  <si>
    <t>Rata-Rata</t>
  </si>
  <si>
    <t>Skor Keaktifan Indikator 1</t>
  </si>
  <si>
    <t>Persentase Keaktifan (%)</t>
  </si>
  <si>
    <t>Kategori</t>
  </si>
  <si>
    <t>Skor Keaktifan Indikator 2</t>
  </si>
  <si>
    <t>Skor Keaktifan Indikator 3</t>
  </si>
  <si>
    <t>I1</t>
  </si>
  <si>
    <t>I2</t>
  </si>
  <si>
    <t>I3</t>
  </si>
  <si>
    <t>I4</t>
  </si>
  <si>
    <t>I5</t>
  </si>
  <si>
    <t>I6</t>
  </si>
  <si>
    <t>Siklus I</t>
  </si>
  <si>
    <t>Siklus II</t>
  </si>
  <si>
    <t>Indikator</t>
  </si>
  <si>
    <t>Kelompok 2</t>
  </si>
  <si>
    <t>Kelompok 3</t>
  </si>
  <si>
    <t>Kelompok 4</t>
  </si>
  <si>
    <t>Kelompok 5</t>
  </si>
  <si>
    <t>Kelompok 6</t>
  </si>
  <si>
    <t>S29</t>
  </si>
  <si>
    <t>Kelompok</t>
  </si>
  <si>
    <t>Indikator 1</t>
  </si>
  <si>
    <t>Indikator 2</t>
  </si>
  <si>
    <t>Indikator 3</t>
  </si>
  <si>
    <t>Indikator 4</t>
  </si>
  <si>
    <t>Indikator 5</t>
  </si>
  <si>
    <t>Indikator 6</t>
  </si>
  <si>
    <t>S1</t>
  </si>
  <si>
    <t>Sangat Baik</t>
  </si>
  <si>
    <t>S30</t>
  </si>
  <si>
    <t>S2</t>
  </si>
  <si>
    <t>Kurang Baik</t>
  </si>
  <si>
    <t>Baik</t>
  </si>
  <si>
    <t>S3</t>
  </si>
  <si>
    <t>S31</t>
  </si>
  <si>
    <t>S4</t>
  </si>
  <si>
    <t>S8</t>
  </si>
  <si>
    <t>S5</t>
  </si>
  <si>
    <t>S6</t>
  </si>
  <si>
    <t>S7</t>
  </si>
  <si>
    <t>S9</t>
  </si>
  <si>
    <t>kelompok 1</t>
  </si>
  <si>
    <t>Rata-Rata Seluruh Kelompok</t>
  </si>
  <si>
    <t>S10</t>
  </si>
  <si>
    <t>S12</t>
  </si>
  <si>
    <t>S11</t>
  </si>
  <si>
    <t>S28</t>
  </si>
  <si>
    <t>S25</t>
  </si>
  <si>
    <t>S13</t>
  </si>
  <si>
    <t>S14</t>
  </si>
  <si>
    <t>S15</t>
  </si>
  <si>
    <t>S18</t>
  </si>
  <si>
    <t>S16</t>
  </si>
  <si>
    <t>S17</t>
  </si>
  <si>
    <t>S19</t>
  </si>
  <si>
    <t>S20</t>
  </si>
  <si>
    <t>S21</t>
  </si>
  <si>
    <t>Sangat Kurang Baik</t>
  </si>
  <si>
    <t>S22</t>
  </si>
  <si>
    <t>S23</t>
  </si>
  <si>
    <t>S26</t>
  </si>
  <si>
    <t>S24</t>
  </si>
  <si>
    <t>S27</t>
  </si>
  <si>
    <t>S32</t>
  </si>
  <si>
    <t>Persentase Siswa Kategori Sangat Baik (%)</t>
  </si>
  <si>
    <t>Persentase Siswa Kategori Baik (%)</t>
  </si>
  <si>
    <t>Persentase Siswa Kategori Cukup Baik (%)</t>
  </si>
  <si>
    <t>Persentase Siswa Kategori Kurang Baik (%)</t>
  </si>
  <si>
    <t>Persentase Siswa Kategori Sangat Kurang Baik (%)</t>
  </si>
  <si>
    <t>Skor Keaktifan Indikator 4</t>
  </si>
  <si>
    <t>Skor Keaktifan Indikator 5</t>
  </si>
  <si>
    <t>Skor Keaktifan Indikator 6</t>
  </si>
  <si>
    <t>Cukup Baik</t>
  </si>
  <si>
    <t>2*******0</t>
  </si>
  <si>
    <t>A***G I**A M****A</t>
  </si>
  <si>
    <t>A***A A****H</t>
  </si>
  <si>
    <t>2*******5</t>
  </si>
  <si>
    <t>A****A L****N</t>
  </si>
  <si>
    <t>2*******8</t>
  </si>
  <si>
    <t>A**I P*********I</t>
  </si>
  <si>
    <t>C********A</t>
  </si>
  <si>
    <t>2*******2</t>
  </si>
  <si>
    <t>D**A A****A H********H</t>
  </si>
  <si>
    <t>2*******7</t>
  </si>
  <si>
    <t>E**N P***I R****U</t>
  </si>
  <si>
    <t>F******I R****T T***H</t>
  </si>
  <si>
    <t>H*****A N*******A</t>
  </si>
  <si>
    <t>2*******1</t>
  </si>
  <si>
    <t>I***L S*****A M****A</t>
  </si>
  <si>
    <t>2*******9</t>
  </si>
  <si>
    <t>K***A C*****A A*****N</t>
  </si>
  <si>
    <t>K****A N*****H</t>
  </si>
  <si>
    <t>2*******3</t>
  </si>
  <si>
    <t>M R***I A*********N</t>
  </si>
  <si>
    <t>2*******6</t>
  </si>
  <si>
    <t>M* I***L L****A R****N</t>
  </si>
  <si>
    <t>M***A S***A D***A</t>
  </si>
  <si>
    <t>M******D R***I</t>
  </si>
  <si>
    <t>N***A A****A</t>
  </si>
  <si>
    <t>N**G M**I</t>
  </si>
  <si>
    <t>2*******4</t>
  </si>
  <si>
    <t>N**A N*****I S**********I</t>
  </si>
  <si>
    <t>R***I N*R A***A</t>
  </si>
  <si>
    <t>R****Y B*****N</t>
  </si>
  <si>
    <t>R****A R*******I</t>
  </si>
  <si>
    <t>S*******A R*******L A**Y A* P***S</t>
  </si>
  <si>
    <t>S****A R*******I</t>
  </si>
  <si>
    <t>S***Y S*******A</t>
  </si>
  <si>
    <t>S**I A*****H</t>
  </si>
  <si>
    <t>S**I L*****H</t>
  </si>
  <si>
    <t>S**I N******H</t>
  </si>
  <si>
    <t>S*I W*******I</t>
  </si>
  <si>
    <t>T**I J*****I</t>
  </si>
  <si>
    <t>W***N S*****I</t>
  </si>
  <si>
    <t>Z***A S*I P*****H A****I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</si>
</sst>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sz val="11"/>
      <name val="Calibri"/>
      <family val="2"/>
    </font>
    <font>
      <sz val="11"/>
      <color theme="1"/>
      <name val="Arial Narrow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2" fillId="0" borderId="3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Border="1"/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7" xfId="0" applyFont="1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6" xfId="0" applyFont="1" applyBorder="1"/>
    <xf numFmtId="0" fontId="3" fillId="0" borderId="5" xfId="0" applyFont="1" applyBorder="1"/>
    <xf numFmtId="0" fontId="1" fillId="3" borderId="5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0" borderId="0" xfId="0" applyNumberFormat="1"/>
    <xf numFmtId="0" fontId="4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0" fillId="7" borderId="5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7" borderId="13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0" fillId="0" borderId="14" xfId="0" applyBorder="1"/>
    <xf numFmtId="0" fontId="0" fillId="0" borderId="16" xfId="0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2" fontId="1" fillId="3" borderId="5" xfId="0" applyNumberFormat="1" applyFont="1" applyFill="1" applyBorder="1" applyAlignment="1">
      <alignment horizontal="center" vertical="center"/>
    </xf>
    <xf numFmtId="1" fontId="1" fillId="3" borderId="5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/>
    </xf>
    <xf numFmtId="2" fontId="1" fillId="4" borderId="5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2" fontId="1" fillId="3" borderId="5" xfId="0" applyNumberFormat="1" applyFont="1" applyFill="1" applyBorder="1" applyAlignment="1">
      <alignment horizontal="center"/>
    </xf>
    <xf numFmtId="164" fontId="1" fillId="3" borderId="5" xfId="0" applyNumberFormat="1" applyFont="1" applyFill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7" fillId="7" borderId="15" xfId="0" applyFont="1" applyFill="1" applyBorder="1" applyAlignment="1">
      <alignment horizontal="center"/>
    </xf>
    <xf numFmtId="0" fontId="7" fillId="7" borderId="1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5" borderId="15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/>
              <a:t>Keaktifan Siswa secara Berkelompok pada Siklus 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KEAKTIFAN!$BY$5</c:f>
              <c:strCache>
                <c:ptCount val="1"/>
                <c:pt idx="0">
                  <c:v>Indikator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KEAKTIFAN!$BZ$4:$CE$4</c:f>
              <c:strCache>
                <c:ptCount val="6"/>
                <c:pt idx="0">
                  <c:v>Kelompok 1</c:v>
                </c:pt>
                <c:pt idx="1">
                  <c:v>Kelompok 2</c:v>
                </c:pt>
                <c:pt idx="2">
                  <c:v>Kelompok 3</c:v>
                </c:pt>
                <c:pt idx="3">
                  <c:v>Kelompok 4</c:v>
                </c:pt>
                <c:pt idx="4">
                  <c:v>Kelompok 5</c:v>
                </c:pt>
                <c:pt idx="5">
                  <c:v>Kelompok 6</c:v>
                </c:pt>
              </c:strCache>
            </c:strRef>
          </c:cat>
          <c:val>
            <c:numRef>
              <c:f>KEAKTIFAN!$BZ$5:$CE$5</c:f>
              <c:numCache>
                <c:formatCode>General</c:formatCode>
                <c:ptCount val="6"/>
                <c:pt idx="0">
                  <c:v>90</c:v>
                </c:pt>
                <c:pt idx="1">
                  <c:v>71</c:v>
                </c:pt>
                <c:pt idx="2">
                  <c:v>55</c:v>
                </c:pt>
                <c:pt idx="3">
                  <c:v>50</c:v>
                </c:pt>
                <c:pt idx="4">
                  <c:v>90</c:v>
                </c:pt>
                <c:pt idx="5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27-4B75-979B-CA0372944735}"/>
            </c:ext>
          </c:extLst>
        </c:ser>
        <c:ser>
          <c:idx val="1"/>
          <c:order val="1"/>
          <c:tx>
            <c:strRef>
              <c:f>KEAKTIFAN!$BY$6</c:f>
              <c:strCache>
                <c:ptCount val="1"/>
                <c:pt idx="0">
                  <c:v>Indikator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KEAKTIFAN!$BZ$4:$CE$4</c:f>
              <c:strCache>
                <c:ptCount val="6"/>
                <c:pt idx="0">
                  <c:v>Kelompok 1</c:v>
                </c:pt>
                <c:pt idx="1">
                  <c:v>Kelompok 2</c:v>
                </c:pt>
                <c:pt idx="2">
                  <c:v>Kelompok 3</c:v>
                </c:pt>
                <c:pt idx="3">
                  <c:v>Kelompok 4</c:v>
                </c:pt>
                <c:pt idx="4">
                  <c:v>Kelompok 5</c:v>
                </c:pt>
                <c:pt idx="5">
                  <c:v>Kelompok 6</c:v>
                </c:pt>
              </c:strCache>
            </c:strRef>
          </c:cat>
          <c:val>
            <c:numRef>
              <c:f>KEAKTIFAN!$BZ$6:$CE$6</c:f>
              <c:numCache>
                <c:formatCode>General</c:formatCode>
                <c:ptCount val="6"/>
                <c:pt idx="0">
                  <c:v>80</c:v>
                </c:pt>
                <c:pt idx="1">
                  <c:v>75</c:v>
                </c:pt>
                <c:pt idx="2">
                  <c:v>100</c:v>
                </c:pt>
                <c:pt idx="3">
                  <c:v>75</c:v>
                </c:pt>
                <c:pt idx="4">
                  <c:v>100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27-4B75-979B-CA0372944735}"/>
            </c:ext>
          </c:extLst>
        </c:ser>
        <c:ser>
          <c:idx val="2"/>
          <c:order val="2"/>
          <c:tx>
            <c:strRef>
              <c:f>KEAKTIFAN!$BY$7</c:f>
              <c:strCache>
                <c:ptCount val="1"/>
                <c:pt idx="0">
                  <c:v>Indikator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KEAKTIFAN!$BZ$4:$CE$4</c:f>
              <c:strCache>
                <c:ptCount val="6"/>
                <c:pt idx="0">
                  <c:v>Kelompok 1</c:v>
                </c:pt>
                <c:pt idx="1">
                  <c:v>Kelompok 2</c:v>
                </c:pt>
                <c:pt idx="2">
                  <c:v>Kelompok 3</c:v>
                </c:pt>
                <c:pt idx="3">
                  <c:v>Kelompok 4</c:v>
                </c:pt>
                <c:pt idx="4">
                  <c:v>Kelompok 5</c:v>
                </c:pt>
                <c:pt idx="5">
                  <c:v>Kelompok 6</c:v>
                </c:pt>
              </c:strCache>
            </c:strRef>
          </c:cat>
          <c:val>
            <c:numRef>
              <c:f>KEAKTIFAN!$BZ$7:$CE$7</c:f>
              <c:numCache>
                <c:formatCode>General</c:formatCode>
                <c:ptCount val="6"/>
                <c:pt idx="0">
                  <c:v>80</c:v>
                </c:pt>
                <c:pt idx="1">
                  <c:v>96</c:v>
                </c:pt>
                <c:pt idx="2">
                  <c:v>65</c:v>
                </c:pt>
                <c:pt idx="3">
                  <c:v>100</c:v>
                </c:pt>
                <c:pt idx="4">
                  <c:v>95</c:v>
                </c:pt>
                <c:pt idx="5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27-4B75-979B-CA0372944735}"/>
            </c:ext>
          </c:extLst>
        </c:ser>
        <c:ser>
          <c:idx val="3"/>
          <c:order val="3"/>
          <c:tx>
            <c:strRef>
              <c:f>KEAKTIFAN!$BY$8</c:f>
              <c:strCache>
                <c:ptCount val="1"/>
                <c:pt idx="0">
                  <c:v>Indikator 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KEAKTIFAN!$BZ$4:$CE$4</c:f>
              <c:strCache>
                <c:ptCount val="6"/>
                <c:pt idx="0">
                  <c:v>Kelompok 1</c:v>
                </c:pt>
                <c:pt idx="1">
                  <c:v>Kelompok 2</c:v>
                </c:pt>
                <c:pt idx="2">
                  <c:v>Kelompok 3</c:v>
                </c:pt>
                <c:pt idx="3">
                  <c:v>Kelompok 4</c:v>
                </c:pt>
                <c:pt idx="4">
                  <c:v>Kelompok 5</c:v>
                </c:pt>
                <c:pt idx="5">
                  <c:v>Kelompok 6</c:v>
                </c:pt>
              </c:strCache>
            </c:strRef>
          </c:cat>
          <c:val>
            <c:numRef>
              <c:f>KEAKTIFAN!$BZ$8:$CE$8</c:f>
              <c:numCache>
                <c:formatCode>General</c:formatCode>
                <c:ptCount val="6"/>
                <c:pt idx="0">
                  <c:v>65</c:v>
                </c:pt>
                <c:pt idx="1">
                  <c:v>38</c:v>
                </c:pt>
                <c:pt idx="2">
                  <c:v>60</c:v>
                </c:pt>
                <c:pt idx="3">
                  <c:v>65</c:v>
                </c:pt>
                <c:pt idx="4">
                  <c:v>85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27-4B75-979B-CA0372944735}"/>
            </c:ext>
          </c:extLst>
        </c:ser>
        <c:ser>
          <c:idx val="4"/>
          <c:order val="4"/>
          <c:tx>
            <c:strRef>
              <c:f>KEAKTIFAN!$BY$9</c:f>
              <c:strCache>
                <c:ptCount val="1"/>
                <c:pt idx="0">
                  <c:v>Indikator 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KEAKTIFAN!$BZ$4:$CE$4</c:f>
              <c:strCache>
                <c:ptCount val="6"/>
                <c:pt idx="0">
                  <c:v>Kelompok 1</c:v>
                </c:pt>
                <c:pt idx="1">
                  <c:v>Kelompok 2</c:v>
                </c:pt>
                <c:pt idx="2">
                  <c:v>Kelompok 3</c:v>
                </c:pt>
                <c:pt idx="3">
                  <c:v>Kelompok 4</c:v>
                </c:pt>
                <c:pt idx="4">
                  <c:v>Kelompok 5</c:v>
                </c:pt>
                <c:pt idx="5">
                  <c:v>Kelompok 6</c:v>
                </c:pt>
              </c:strCache>
            </c:strRef>
          </c:cat>
          <c:val>
            <c:numRef>
              <c:f>KEAKTIFAN!$BZ$9:$CE$9</c:f>
              <c:numCache>
                <c:formatCode>General</c:formatCode>
                <c:ptCount val="6"/>
                <c:pt idx="0">
                  <c:v>60</c:v>
                </c:pt>
                <c:pt idx="1">
                  <c:v>54</c:v>
                </c:pt>
                <c:pt idx="2">
                  <c:v>75</c:v>
                </c:pt>
                <c:pt idx="3">
                  <c:v>100</c:v>
                </c:pt>
                <c:pt idx="4">
                  <c:v>100</c:v>
                </c:pt>
                <c:pt idx="5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27-4B75-979B-CA0372944735}"/>
            </c:ext>
          </c:extLst>
        </c:ser>
        <c:ser>
          <c:idx val="5"/>
          <c:order val="5"/>
          <c:tx>
            <c:strRef>
              <c:f>KEAKTIFAN!$BY$10</c:f>
              <c:strCache>
                <c:ptCount val="1"/>
                <c:pt idx="0">
                  <c:v>Indikator 6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KEAKTIFAN!$BZ$4:$CE$4</c:f>
              <c:strCache>
                <c:ptCount val="6"/>
                <c:pt idx="0">
                  <c:v>Kelompok 1</c:v>
                </c:pt>
                <c:pt idx="1">
                  <c:v>Kelompok 2</c:v>
                </c:pt>
                <c:pt idx="2">
                  <c:v>Kelompok 3</c:v>
                </c:pt>
                <c:pt idx="3">
                  <c:v>Kelompok 4</c:v>
                </c:pt>
                <c:pt idx="4">
                  <c:v>Kelompok 5</c:v>
                </c:pt>
                <c:pt idx="5">
                  <c:v>Kelompok 6</c:v>
                </c:pt>
              </c:strCache>
            </c:strRef>
          </c:cat>
          <c:val>
            <c:numRef>
              <c:f>KEAKTIFAN!$BZ$10:$CE$10</c:f>
              <c:numCache>
                <c:formatCode>General</c:formatCode>
                <c:ptCount val="6"/>
                <c:pt idx="0">
                  <c:v>65</c:v>
                </c:pt>
                <c:pt idx="1">
                  <c:v>50</c:v>
                </c:pt>
                <c:pt idx="2">
                  <c:v>65</c:v>
                </c:pt>
                <c:pt idx="3">
                  <c:v>75</c:v>
                </c:pt>
                <c:pt idx="4">
                  <c:v>95</c:v>
                </c:pt>
                <c:pt idx="5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027-4B75-979B-CA037294473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25813311"/>
        <c:axId val="525796991"/>
      </c:barChart>
      <c:lineChart>
        <c:grouping val="standard"/>
        <c:varyColors val="0"/>
        <c:ser>
          <c:idx val="6"/>
          <c:order val="6"/>
          <c:tx>
            <c:v>Rata-Rata Seluruh Kelompok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027-4B75-979B-CA037294473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027-4B75-979B-CA037294473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027-4B75-979B-CA037294473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027-4B75-979B-CA037294473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027-4B75-979B-CA037294473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KEAKTIFAN!$BZ$4:$CE$4</c:f>
              <c:strCache>
                <c:ptCount val="6"/>
                <c:pt idx="0">
                  <c:v>Kelompok 1</c:v>
                </c:pt>
                <c:pt idx="1">
                  <c:v>Kelompok 2</c:v>
                </c:pt>
                <c:pt idx="2">
                  <c:v>Kelompok 3</c:v>
                </c:pt>
                <c:pt idx="3">
                  <c:v>Kelompok 4</c:v>
                </c:pt>
                <c:pt idx="4">
                  <c:v>Kelompok 5</c:v>
                </c:pt>
                <c:pt idx="5">
                  <c:v>Kelompok 6</c:v>
                </c:pt>
              </c:strCache>
            </c:strRef>
          </c:cat>
          <c:val>
            <c:numRef>
              <c:f>KEAKTIFAN!$CF$5:$CF$10</c:f>
              <c:numCache>
                <c:formatCode>0</c:formatCode>
                <c:ptCount val="6"/>
                <c:pt idx="0">
                  <c:v>75.25</c:v>
                </c:pt>
                <c:pt idx="1">
                  <c:v>75.25</c:v>
                </c:pt>
                <c:pt idx="2">
                  <c:v>75.25</c:v>
                </c:pt>
                <c:pt idx="3">
                  <c:v>75.25</c:v>
                </c:pt>
                <c:pt idx="4">
                  <c:v>75.25</c:v>
                </c:pt>
                <c:pt idx="5">
                  <c:v>75.25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027-4B75-979B-CA037294473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25813311"/>
        <c:axId val="525796991"/>
      </c:lineChart>
      <c:catAx>
        <c:axId val="525813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25796991"/>
        <c:crosses val="autoZero"/>
        <c:auto val="1"/>
        <c:lblAlgn val="ctr"/>
        <c:lblOffset val="100"/>
        <c:noMultiLvlLbl val="0"/>
      </c:catAx>
      <c:valAx>
        <c:axId val="5257969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Persentase Keaktifan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258133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sz="1300"/>
              <a:t>Keaktifan Siswa secara Berkelompok pada Siklus II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KEAKTIFAN!$CH$5</c:f>
              <c:strCache>
                <c:ptCount val="1"/>
                <c:pt idx="0">
                  <c:v>Indikator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KEAKTIFAN!$CI$4:$CN$4</c:f>
              <c:strCache>
                <c:ptCount val="6"/>
                <c:pt idx="0">
                  <c:v>kelompok 1</c:v>
                </c:pt>
                <c:pt idx="1">
                  <c:v>Kelompok 2</c:v>
                </c:pt>
                <c:pt idx="2">
                  <c:v>Kelompok 3</c:v>
                </c:pt>
                <c:pt idx="3">
                  <c:v>Kelompok 4</c:v>
                </c:pt>
                <c:pt idx="4">
                  <c:v>Kelompok 5</c:v>
                </c:pt>
                <c:pt idx="5">
                  <c:v>Kelompok 6</c:v>
                </c:pt>
              </c:strCache>
            </c:strRef>
          </c:cat>
          <c:val>
            <c:numRef>
              <c:f>KEAKTIFAN!$CI$5:$CN$5</c:f>
              <c:numCache>
                <c:formatCode>General</c:formatCode>
                <c:ptCount val="6"/>
                <c:pt idx="0">
                  <c:v>100</c:v>
                </c:pt>
                <c:pt idx="1">
                  <c:v>100</c:v>
                </c:pt>
                <c:pt idx="2">
                  <c:v>95</c:v>
                </c:pt>
                <c:pt idx="3">
                  <c:v>100</c:v>
                </c:pt>
                <c:pt idx="4">
                  <c:v>100</c:v>
                </c:pt>
                <c:pt idx="5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7E-4D00-B0B3-5E11E4C21C2E}"/>
            </c:ext>
          </c:extLst>
        </c:ser>
        <c:ser>
          <c:idx val="1"/>
          <c:order val="1"/>
          <c:tx>
            <c:strRef>
              <c:f>KEAKTIFAN!$CH$6</c:f>
              <c:strCache>
                <c:ptCount val="1"/>
                <c:pt idx="0">
                  <c:v>Indikator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KEAKTIFAN!$CI$4:$CN$4</c:f>
              <c:strCache>
                <c:ptCount val="6"/>
                <c:pt idx="0">
                  <c:v>kelompok 1</c:v>
                </c:pt>
                <c:pt idx="1">
                  <c:v>Kelompok 2</c:v>
                </c:pt>
                <c:pt idx="2">
                  <c:v>Kelompok 3</c:v>
                </c:pt>
                <c:pt idx="3">
                  <c:v>Kelompok 4</c:v>
                </c:pt>
                <c:pt idx="4">
                  <c:v>Kelompok 5</c:v>
                </c:pt>
                <c:pt idx="5">
                  <c:v>Kelompok 6</c:v>
                </c:pt>
              </c:strCache>
            </c:strRef>
          </c:cat>
          <c:val>
            <c:numRef>
              <c:f>KEAKTIFAN!$CI$6:$CN$6</c:f>
              <c:numCache>
                <c:formatCode>General</c:formatCode>
                <c:ptCount val="6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7E-4D00-B0B3-5E11E4C21C2E}"/>
            </c:ext>
          </c:extLst>
        </c:ser>
        <c:ser>
          <c:idx val="2"/>
          <c:order val="2"/>
          <c:tx>
            <c:strRef>
              <c:f>KEAKTIFAN!$CH$7</c:f>
              <c:strCache>
                <c:ptCount val="1"/>
                <c:pt idx="0">
                  <c:v>Indikator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KEAKTIFAN!$CI$4:$CN$4</c:f>
              <c:strCache>
                <c:ptCount val="6"/>
                <c:pt idx="0">
                  <c:v>kelompok 1</c:v>
                </c:pt>
                <c:pt idx="1">
                  <c:v>Kelompok 2</c:v>
                </c:pt>
                <c:pt idx="2">
                  <c:v>Kelompok 3</c:v>
                </c:pt>
                <c:pt idx="3">
                  <c:v>Kelompok 4</c:v>
                </c:pt>
                <c:pt idx="4">
                  <c:v>Kelompok 5</c:v>
                </c:pt>
                <c:pt idx="5">
                  <c:v>Kelompok 6</c:v>
                </c:pt>
              </c:strCache>
            </c:strRef>
          </c:cat>
          <c:val>
            <c:numRef>
              <c:f>KEAKTIFAN!$CI$7:$CN$7</c:f>
              <c:numCache>
                <c:formatCode>General</c:formatCode>
                <c:ptCount val="6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7E-4D00-B0B3-5E11E4C21C2E}"/>
            </c:ext>
          </c:extLst>
        </c:ser>
        <c:ser>
          <c:idx val="3"/>
          <c:order val="3"/>
          <c:tx>
            <c:strRef>
              <c:f>KEAKTIFAN!$CH$8</c:f>
              <c:strCache>
                <c:ptCount val="1"/>
                <c:pt idx="0">
                  <c:v>Indikator 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KEAKTIFAN!$CI$4:$CN$4</c:f>
              <c:strCache>
                <c:ptCount val="6"/>
                <c:pt idx="0">
                  <c:v>kelompok 1</c:v>
                </c:pt>
                <c:pt idx="1">
                  <c:v>Kelompok 2</c:v>
                </c:pt>
                <c:pt idx="2">
                  <c:v>Kelompok 3</c:v>
                </c:pt>
                <c:pt idx="3">
                  <c:v>Kelompok 4</c:v>
                </c:pt>
                <c:pt idx="4">
                  <c:v>Kelompok 5</c:v>
                </c:pt>
                <c:pt idx="5">
                  <c:v>Kelompok 6</c:v>
                </c:pt>
              </c:strCache>
            </c:strRef>
          </c:cat>
          <c:val>
            <c:numRef>
              <c:f>KEAKTIFAN!$CI$8:$CN$8</c:f>
              <c:numCache>
                <c:formatCode>General</c:formatCode>
                <c:ptCount val="6"/>
                <c:pt idx="0">
                  <c:v>100</c:v>
                </c:pt>
                <c:pt idx="1">
                  <c:v>88</c:v>
                </c:pt>
                <c:pt idx="2">
                  <c:v>90</c:v>
                </c:pt>
                <c:pt idx="3">
                  <c:v>90</c:v>
                </c:pt>
                <c:pt idx="4">
                  <c:v>96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7E-4D00-B0B3-5E11E4C21C2E}"/>
            </c:ext>
          </c:extLst>
        </c:ser>
        <c:ser>
          <c:idx val="4"/>
          <c:order val="4"/>
          <c:tx>
            <c:strRef>
              <c:f>KEAKTIFAN!$CH$9</c:f>
              <c:strCache>
                <c:ptCount val="1"/>
                <c:pt idx="0">
                  <c:v>Indikator 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KEAKTIFAN!$CI$4:$CN$4</c:f>
              <c:strCache>
                <c:ptCount val="6"/>
                <c:pt idx="0">
                  <c:v>kelompok 1</c:v>
                </c:pt>
                <c:pt idx="1">
                  <c:v>Kelompok 2</c:v>
                </c:pt>
                <c:pt idx="2">
                  <c:v>Kelompok 3</c:v>
                </c:pt>
                <c:pt idx="3">
                  <c:v>Kelompok 4</c:v>
                </c:pt>
                <c:pt idx="4">
                  <c:v>Kelompok 5</c:v>
                </c:pt>
                <c:pt idx="5">
                  <c:v>Kelompok 6</c:v>
                </c:pt>
              </c:strCache>
            </c:strRef>
          </c:cat>
          <c:val>
            <c:numRef>
              <c:f>KEAKTIFAN!$CI$9:$CN$9</c:f>
              <c:numCache>
                <c:formatCode>General</c:formatCode>
                <c:ptCount val="6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7E-4D00-B0B3-5E11E4C21C2E}"/>
            </c:ext>
          </c:extLst>
        </c:ser>
        <c:ser>
          <c:idx val="5"/>
          <c:order val="5"/>
          <c:tx>
            <c:strRef>
              <c:f>KEAKTIFAN!$CH$10</c:f>
              <c:strCache>
                <c:ptCount val="1"/>
                <c:pt idx="0">
                  <c:v>Indikator 6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KEAKTIFAN!$CI$4:$CN$4</c:f>
              <c:strCache>
                <c:ptCount val="6"/>
                <c:pt idx="0">
                  <c:v>kelompok 1</c:v>
                </c:pt>
                <c:pt idx="1">
                  <c:v>Kelompok 2</c:v>
                </c:pt>
                <c:pt idx="2">
                  <c:v>Kelompok 3</c:v>
                </c:pt>
                <c:pt idx="3">
                  <c:v>Kelompok 4</c:v>
                </c:pt>
                <c:pt idx="4">
                  <c:v>Kelompok 5</c:v>
                </c:pt>
                <c:pt idx="5">
                  <c:v>Kelompok 6</c:v>
                </c:pt>
              </c:strCache>
            </c:strRef>
          </c:cat>
          <c:val>
            <c:numRef>
              <c:f>KEAKTIFAN!$CI$10:$CN$10</c:f>
              <c:numCache>
                <c:formatCode>General</c:formatCode>
                <c:ptCount val="6"/>
                <c:pt idx="0">
                  <c:v>95</c:v>
                </c:pt>
                <c:pt idx="1">
                  <c:v>100</c:v>
                </c:pt>
                <c:pt idx="2">
                  <c:v>90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E7E-4D00-B0B3-5E11E4C21C2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09767343"/>
        <c:axId val="1009775023"/>
        <c:extLst>
          <c:ext xmlns:c15="http://schemas.microsoft.com/office/drawing/2012/chart" uri="{02D57815-91ED-43cb-92C2-25804820EDAC}"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Times New Roman" panose="02020603050405020304" pitchFamily="18" charset="0"/>
                          <a:ea typeface="+mn-ea"/>
                          <a:cs typeface="Times New Roman" panose="02020603050405020304" pitchFamily="18" charset="0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KEAKTIFAN!$CI$4:$CN$4</c15:sqref>
                        </c15:formulaRef>
                      </c:ext>
                    </c:extLst>
                    <c:strCache>
                      <c:ptCount val="6"/>
                      <c:pt idx="0">
                        <c:v>kelompok 1</c:v>
                      </c:pt>
                      <c:pt idx="1">
                        <c:v>Kelompok 2</c:v>
                      </c:pt>
                      <c:pt idx="2">
                        <c:v>Kelompok 3</c:v>
                      </c:pt>
                      <c:pt idx="3">
                        <c:v>Kelompok 4</c:v>
                      </c:pt>
                      <c:pt idx="4">
                        <c:v>Kelompok 5</c:v>
                      </c:pt>
                      <c:pt idx="5">
                        <c:v>Kelompok 6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KEAKTIFAN!$CO$5</c15:sqref>
                        </c15:formulaRef>
                      </c:ext>
                    </c:extLst>
                    <c:numCache>
                      <c:formatCode>0</c:formatCode>
                      <c:ptCount val="1"/>
                      <c:pt idx="0">
                        <c:v>97.6111111111111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C-1E7E-4D00-B0B3-5E11E4C21C2E}"/>
                  </c:ext>
                </c:extLst>
              </c15:ser>
            </c15:filteredBarSeries>
            <c15:filteredBarSeries>
              <c15:ser>
                <c:idx val="7"/>
                <c:order val="7"/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Times New Roman" panose="02020603050405020304" pitchFamily="18" charset="0"/>
                          <a:ea typeface="+mn-ea"/>
                          <a:cs typeface="Times New Roman" panose="02020603050405020304" pitchFamily="18" charset="0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KEAKTIFAN!$CI$4:$CN$4</c15:sqref>
                        </c15:formulaRef>
                      </c:ext>
                    </c:extLst>
                    <c:strCache>
                      <c:ptCount val="6"/>
                      <c:pt idx="0">
                        <c:v>kelompok 1</c:v>
                      </c:pt>
                      <c:pt idx="1">
                        <c:v>Kelompok 2</c:v>
                      </c:pt>
                      <c:pt idx="2">
                        <c:v>Kelompok 3</c:v>
                      </c:pt>
                      <c:pt idx="3">
                        <c:v>Kelompok 4</c:v>
                      </c:pt>
                      <c:pt idx="4">
                        <c:v>Kelompok 5</c:v>
                      </c:pt>
                      <c:pt idx="5">
                        <c:v>Kelompok 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KEAKTIFAN!$CO$6</c15:sqref>
                        </c15:formulaRef>
                      </c:ext>
                    </c:extLst>
                    <c:numCache>
                      <c:formatCode>0</c:formatCode>
                      <c:ptCount val="1"/>
                      <c:pt idx="0">
                        <c:v>97.6111111111111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1E7E-4D00-B0B3-5E11E4C21C2E}"/>
                  </c:ext>
                </c:extLst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Times New Roman" panose="02020603050405020304" pitchFamily="18" charset="0"/>
                          <a:ea typeface="+mn-ea"/>
                          <a:cs typeface="Times New Roman" panose="02020603050405020304" pitchFamily="18" charset="0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KEAKTIFAN!$CI$4:$CN$4</c15:sqref>
                        </c15:formulaRef>
                      </c:ext>
                    </c:extLst>
                    <c:strCache>
                      <c:ptCount val="6"/>
                      <c:pt idx="0">
                        <c:v>kelompok 1</c:v>
                      </c:pt>
                      <c:pt idx="1">
                        <c:v>Kelompok 2</c:v>
                      </c:pt>
                      <c:pt idx="2">
                        <c:v>Kelompok 3</c:v>
                      </c:pt>
                      <c:pt idx="3">
                        <c:v>Kelompok 4</c:v>
                      </c:pt>
                      <c:pt idx="4">
                        <c:v>Kelompok 5</c:v>
                      </c:pt>
                      <c:pt idx="5">
                        <c:v>Kelompok 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KEAKTIFAN!$CO$7</c15:sqref>
                        </c15:formulaRef>
                      </c:ext>
                    </c:extLst>
                    <c:numCache>
                      <c:formatCode>0</c:formatCode>
                      <c:ptCount val="1"/>
                      <c:pt idx="0">
                        <c:v>97.6111111111111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1E7E-4D00-B0B3-5E11E4C21C2E}"/>
                  </c:ext>
                </c:extLst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Times New Roman" panose="02020603050405020304" pitchFamily="18" charset="0"/>
                          <a:ea typeface="+mn-ea"/>
                          <a:cs typeface="Times New Roman" panose="02020603050405020304" pitchFamily="18" charset="0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KEAKTIFAN!$CI$4:$CN$4</c15:sqref>
                        </c15:formulaRef>
                      </c:ext>
                    </c:extLst>
                    <c:strCache>
                      <c:ptCount val="6"/>
                      <c:pt idx="0">
                        <c:v>kelompok 1</c:v>
                      </c:pt>
                      <c:pt idx="1">
                        <c:v>Kelompok 2</c:v>
                      </c:pt>
                      <c:pt idx="2">
                        <c:v>Kelompok 3</c:v>
                      </c:pt>
                      <c:pt idx="3">
                        <c:v>Kelompok 4</c:v>
                      </c:pt>
                      <c:pt idx="4">
                        <c:v>Kelompok 5</c:v>
                      </c:pt>
                      <c:pt idx="5">
                        <c:v>Kelompok 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KEAKTIFAN!$CO$8</c15:sqref>
                        </c15:formulaRef>
                      </c:ext>
                    </c:extLst>
                    <c:numCache>
                      <c:formatCode>0</c:formatCode>
                      <c:ptCount val="1"/>
                      <c:pt idx="0">
                        <c:v>97.6111111111111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1E7E-4D00-B0B3-5E11E4C21C2E}"/>
                  </c:ext>
                </c:extLst>
              </c15:ser>
            </c15:filteredBarSeries>
            <c15:filteredBarSeries>
              <c15:ser>
                <c:idx val="10"/>
                <c:order val="10"/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Times New Roman" panose="02020603050405020304" pitchFamily="18" charset="0"/>
                          <a:ea typeface="+mn-ea"/>
                          <a:cs typeface="Times New Roman" panose="02020603050405020304" pitchFamily="18" charset="0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KEAKTIFAN!$CI$4:$CN$4</c15:sqref>
                        </c15:formulaRef>
                      </c:ext>
                    </c:extLst>
                    <c:strCache>
                      <c:ptCount val="6"/>
                      <c:pt idx="0">
                        <c:v>kelompok 1</c:v>
                      </c:pt>
                      <c:pt idx="1">
                        <c:v>Kelompok 2</c:v>
                      </c:pt>
                      <c:pt idx="2">
                        <c:v>Kelompok 3</c:v>
                      </c:pt>
                      <c:pt idx="3">
                        <c:v>Kelompok 4</c:v>
                      </c:pt>
                      <c:pt idx="4">
                        <c:v>Kelompok 5</c:v>
                      </c:pt>
                      <c:pt idx="5">
                        <c:v>Kelompok 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KEAKTIFAN!$CO$9</c15:sqref>
                        </c15:formulaRef>
                      </c:ext>
                    </c:extLst>
                    <c:numCache>
                      <c:formatCode>0</c:formatCode>
                      <c:ptCount val="1"/>
                      <c:pt idx="0">
                        <c:v>97.6111111111111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1E7E-4D00-B0B3-5E11E4C21C2E}"/>
                  </c:ext>
                </c:extLst>
              </c15:ser>
            </c15:filteredBarSeries>
            <c15:filteredBarSeries>
              <c15:ser>
                <c:idx val="11"/>
                <c:order val="11"/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Times New Roman" panose="02020603050405020304" pitchFamily="18" charset="0"/>
                          <a:ea typeface="+mn-ea"/>
                          <a:cs typeface="Times New Roman" panose="02020603050405020304" pitchFamily="18" charset="0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KEAKTIFAN!$CI$4:$CN$4</c15:sqref>
                        </c15:formulaRef>
                      </c:ext>
                    </c:extLst>
                    <c:strCache>
                      <c:ptCount val="6"/>
                      <c:pt idx="0">
                        <c:v>kelompok 1</c:v>
                      </c:pt>
                      <c:pt idx="1">
                        <c:v>Kelompok 2</c:v>
                      </c:pt>
                      <c:pt idx="2">
                        <c:v>Kelompok 3</c:v>
                      </c:pt>
                      <c:pt idx="3">
                        <c:v>Kelompok 4</c:v>
                      </c:pt>
                      <c:pt idx="4">
                        <c:v>Kelompok 5</c:v>
                      </c:pt>
                      <c:pt idx="5">
                        <c:v>Kelompok 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KEAKTIFAN!$CO$10</c15:sqref>
                        </c15:formulaRef>
                      </c:ext>
                    </c:extLst>
                    <c:numCache>
                      <c:formatCode>0</c:formatCode>
                      <c:ptCount val="1"/>
                      <c:pt idx="0">
                        <c:v>97.6111111111111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1E7E-4D00-B0B3-5E11E4C21C2E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12"/>
          <c:order val="12"/>
          <c:tx>
            <c:v>Rata-Rata Seluruh Kelompok</c:v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E7E-4D00-B0B3-5E11E4C21C2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E7E-4D00-B0B3-5E11E4C21C2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E7E-4D00-B0B3-5E11E4C21C2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E7E-4D00-B0B3-5E11E4C21C2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E7E-4D00-B0B3-5E11E4C2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6"/>
              <c:pt idx="0">
                <c:v>98</c:v>
              </c:pt>
              <c:pt idx="1">
                <c:v>98</c:v>
              </c:pt>
              <c:pt idx="2">
                <c:v>98</c:v>
              </c:pt>
              <c:pt idx="3">
                <c:v>98</c:v>
              </c:pt>
              <c:pt idx="4">
                <c:v>98</c:v>
              </c:pt>
              <c:pt idx="5">
                <c:v>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E7E-4D00-B0B3-5E11E4C21C2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09767343"/>
        <c:axId val="1009775023"/>
      </c:lineChart>
      <c:catAx>
        <c:axId val="1009767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09775023"/>
        <c:crosses val="autoZero"/>
        <c:auto val="1"/>
        <c:lblAlgn val="ctr"/>
        <c:lblOffset val="100"/>
        <c:noMultiLvlLbl val="0"/>
      </c:catAx>
      <c:valAx>
        <c:axId val="1009775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 Persentase Keaktifan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09767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0</xdr:colOff>
      <xdr:row>3</xdr:row>
      <xdr:rowOff>0</xdr:rowOff>
    </xdr:from>
    <xdr:to>
      <xdr:col>44</xdr:col>
      <xdr:colOff>116236</xdr:colOff>
      <xdr:row>33</xdr:row>
      <xdr:rowOff>130362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45015E-3A26-4294-A6B6-1000A48BE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880250" y="565150"/>
          <a:ext cx="7431436" cy="6222834"/>
        </a:xfrm>
        <a:prstGeom prst="rect">
          <a:avLst/>
        </a:prstGeom>
      </xdr:spPr>
    </xdr:pic>
    <xdr:clientData/>
  </xdr:twoCellAnchor>
  <xdr:twoCellAnchor>
    <xdr:from>
      <xdr:col>76</xdr:col>
      <xdr:colOff>44463</xdr:colOff>
      <xdr:row>15</xdr:row>
      <xdr:rowOff>55218</xdr:rowOff>
    </xdr:from>
    <xdr:to>
      <xdr:col>83</xdr:col>
      <xdr:colOff>171349</xdr:colOff>
      <xdr:row>31</xdr:row>
      <xdr:rowOff>151191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3EC736A-0DCD-46EB-9E63-C81AE4C439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85</xdr:col>
      <xdr:colOff>39843</xdr:colOff>
      <xdr:row>15</xdr:row>
      <xdr:rowOff>39511</xdr:rowOff>
    </xdr:from>
    <xdr:to>
      <xdr:col>91</xdr:col>
      <xdr:colOff>1027589</xdr:colOff>
      <xdr:row>31</xdr:row>
      <xdr:rowOff>136192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25AC180-5700-449B-8921-BBF8D5D1C0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emester%208%20-%20Skripsi/REKAP%20DATA%20PENELITIAN%20SKRIPSI.xlsx" TargetMode="External"/><Relationship Id="rId2" Type="http://schemas.openxmlformats.org/officeDocument/2006/relationships/externalLinkPath" Target="file:///E:\Semester%208%20-%20Skripsi\REKAP%20DATA%20PENELITIAN%20SKRIPSI.xlsx" TargetMode="External"/><Relationship Id="rId1" Type="http://schemas.openxmlformats.org/officeDocument/2006/relationships/externalLinkPath" Target="/Semester%208%20-%20Skripsi/REKAP%20DATA%20PENELITIAN%20SKRIPS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ETERLAKSANAAN TGT"/>
      <sheetName val="HASIL BELAJAR KOGNITIF"/>
      <sheetName val="KEAKTIFAN"/>
      <sheetName val="LEMBAR VALIDASI"/>
    </sheetNames>
    <sheetDataSet>
      <sheetData sheetId="0"/>
      <sheetData sheetId="1"/>
      <sheetData sheetId="2">
        <row r="4">
          <cell r="DF4" t="str">
            <v>Kelompok 1</v>
          </cell>
          <cell r="DG4" t="str">
            <v>Kelompok 2</v>
          </cell>
          <cell r="DH4" t="str">
            <v>Kelompok 3</v>
          </cell>
          <cell r="DI4" t="str">
            <v>Kelompok 4</v>
          </cell>
          <cell r="DJ4" t="str">
            <v>Kelompok 5</v>
          </cell>
          <cell r="DK4" t="str">
            <v>Kelompok 6</v>
          </cell>
          <cell r="DP4" t="str">
            <v>Kelompok 1</v>
          </cell>
          <cell r="DQ4" t="str">
            <v>Kelompok 2</v>
          </cell>
          <cell r="DR4" t="str">
            <v>Kelompok 3</v>
          </cell>
          <cell r="DS4" t="str">
            <v>Kelompok 4</v>
          </cell>
          <cell r="DT4" t="str">
            <v>Kelompok 5</v>
          </cell>
          <cell r="DU4" t="str">
            <v>Kelompok 6</v>
          </cell>
        </row>
        <row r="5">
          <cell r="DE5" t="str">
            <v>Indikator 1</v>
          </cell>
          <cell r="DF5">
            <v>90</v>
          </cell>
          <cell r="DG5">
            <v>71</v>
          </cell>
          <cell r="DH5">
            <v>55</v>
          </cell>
          <cell r="DI5">
            <v>50</v>
          </cell>
          <cell r="DJ5">
            <v>90</v>
          </cell>
          <cell r="DK5">
            <v>65</v>
          </cell>
          <cell r="DL5">
            <v>75.25</v>
          </cell>
          <cell r="DO5" t="str">
            <v>Indikator 1</v>
          </cell>
          <cell r="DP5">
            <v>100</v>
          </cell>
          <cell r="DQ5">
            <v>100</v>
          </cell>
          <cell r="DR5">
            <v>95</v>
          </cell>
          <cell r="DS5">
            <v>100</v>
          </cell>
          <cell r="DT5">
            <v>100</v>
          </cell>
          <cell r="DU5">
            <v>90</v>
          </cell>
          <cell r="DV5">
            <v>97.583333333333329</v>
          </cell>
          <cell r="DX5">
            <v>97.583333333333329</v>
          </cell>
        </row>
        <row r="6">
          <cell r="DE6" t="str">
            <v>Indikator 2</v>
          </cell>
          <cell r="DF6">
            <v>80</v>
          </cell>
          <cell r="DG6">
            <v>75</v>
          </cell>
          <cell r="DH6">
            <v>100</v>
          </cell>
          <cell r="DI6">
            <v>75</v>
          </cell>
          <cell r="DJ6">
            <v>100</v>
          </cell>
          <cell r="DK6">
            <v>75</v>
          </cell>
          <cell r="DL6">
            <v>75.25</v>
          </cell>
          <cell r="DO6" t="str">
            <v>Indikator 2</v>
          </cell>
          <cell r="DP6">
            <v>100</v>
          </cell>
          <cell r="DQ6">
            <v>100</v>
          </cell>
          <cell r="DR6">
            <v>100</v>
          </cell>
          <cell r="DS6">
            <v>100</v>
          </cell>
          <cell r="DT6">
            <v>100</v>
          </cell>
          <cell r="DU6">
            <v>100</v>
          </cell>
          <cell r="DV6">
            <v>97.583333333333329</v>
          </cell>
          <cell r="DX6">
            <v>97.583333333333329</v>
          </cell>
        </row>
        <row r="7">
          <cell r="DE7" t="str">
            <v>Indikator 3</v>
          </cell>
          <cell r="DF7">
            <v>80</v>
          </cell>
          <cell r="DG7">
            <v>96</v>
          </cell>
          <cell r="DH7">
            <v>65</v>
          </cell>
          <cell r="DI7">
            <v>100</v>
          </cell>
          <cell r="DJ7">
            <v>95</v>
          </cell>
          <cell r="DK7">
            <v>90</v>
          </cell>
          <cell r="DL7">
            <v>75.25</v>
          </cell>
          <cell r="DO7" t="str">
            <v>Indikator 3</v>
          </cell>
          <cell r="DP7">
            <v>100</v>
          </cell>
          <cell r="DQ7">
            <v>100</v>
          </cell>
          <cell r="DR7">
            <v>100</v>
          </cell>
          <cell r="DS7">
            <v>100</v>
          </cell>
          <cell r="DT7">
            <v>100</v>
          </cell>
          <cell r="DU7">
            <v>100</v>
          </cell>
          <cell r="DV7">
            <v>97.583333333333329</v>
          </cell>
          <cell r="DX7">
            <v>97.583333333333329</v>
          </cell>
        </row>
        <row r="8">
          <cell r="DE8" t="str">
            <v>Indikator 4</v>
          </cell>
          <cell r="DF8">
            <v>65</v>
          </cell>
          <cell r="DG8">
            <v>38</v>
          </cell>
          <cell r="DH8">
            <v>60</v>
          </cell>
          <cell r="DI8">
            <v>65</v>
          </cell>
          <cell r="DJ8">
            <v>85</v>
          </cell>
          <cell r="DK8">
            <v>75</v>
          </cell>
          <cell r="DL8">
            <v>75.25</v>
          </cell>
          <cell r="DO8" t="str">
            <v>Indikator 4</v>
          </cell>
          <cell r="DP8">
            <v>100</v>
          </cell>
          <cell r="DQ8">
            <v>88</v>
          </cell>
          <cell r="DR8">
            <v>90</v>
          </cell>
          <cell r="DS8">
            <v>90</v>
          </cell>
          <cell r="DT8">
            <v>95</v>
          </cell>
          <cell r="DU8">
            <v>80</v>
          </cell>
          <cell r="DV8">
            <v>97.583333333333329</v>
          </cell>
          <cell r="DX8">
            <v>97.583333333333329</v>
          </cell>
        </row>
        <row r="9">
          <cell r="DE9" t="str">
            <v>Indikator 5</v>
          </cell>
          <cell r="DF9">
            <v>60</v>
          </cell>
          <cell r="DG9">
            <v>54</v>
          </cell>
          <cell r="DH9">
            <v>75</v>
          </cell>
          <cell r="DI9">
            <v>100</v>
          </cell>
          <cell r="DJ9">
            <v>100</v>
          </cell>
          <cell r="DK9">
            <v>65</v>
          </cell>
          <cell r="DL9">
            <v>75.25</v>
          </cell>
          <cell r="DO9" t="str">
            <v>Indikator 5</v>
          </cell>
          <cell r="DP9">
            <v>100</v>
          </cell>
          <cell r="DQ9">
            <v>100</v>
          </cell>
          <cell r="DR9">
            <v>100</v>
          </cell>
          <cell r="DS9">
            <v>100</v>
          </cell>
          <cell r="DT9">
            <v>100</v>
          </cell>
          <cell r="DU9">
            <v>100</v>
          </cell>
          <cell r="DV9">
            <v>97.583333333333329</v>
          </cell>
          <cell r="DX9">
            <v>97.583333333333329</v>
          </cell>
        </row>
        <row r="10">
          <cell r="DE10" t="str">
            <v>Indikator 6</v>
          </cell>
          <cell r="DF10">
            <v>65</v>
          </cell>
          <cell r="DG10">
            <v>50</v>
          </cell>
          <cell r="DH10">
            <v>65</v>
          </cell>
          <cell r="DI10">
            <v>75</v>
          </cell>
          <cell r="DJ10">
            <v>95</v>
          </cell>
          <cell r="DK10">
            <v>65</v>
          </cell>
          <cell r="DL10">
            <v>75.25</v>
          </cell>
          <cell r="DX10">
            <v>97.583333333333329</v>
          </cell>
        </row>
        <row r="14">
          <cell r="DW14" t="str">
            <v>kelompok 1</v>
          </cell>
          <cell r="DX14" t="str">
            <v>Kelompok 2</v>
          </cell>
          <cell r="DY14" t="str">
            <v>Kelompok 3</v>
          </cell>
          <cell r="DZ14" t="str">
            <v>Kelompok 4</v>
          </cell>
          <cell r="EA14" t="str">
            <v>Kelompok 5</v>
          </cell>
          <cell r="EB14" t="str">
            <v>Kelompok 6</v>
          </cell>
        </row>
        <row r="15">
          <cell r="DV15" t="str">
            <v>Indikator 1</v>
          </cell>
          <cell r="DW15">
            <v>100</v>
          </cell>
          <cell r="DX15">
            <v>100</v>
          </cell>
          <cell r="DY15">
            <v>95</v>
          </cell>
          <cell r="DZ15">
            <v>100</v>
          </cell>
          <cell r="EA15">
            <v>100</v>
          </cell>
          <cell r="EB15">
            <v>90</v>
          </cell>
          <cell r="EC15">
            <v>97.6111111111111</v>
          </cell>
        </row>
        <row r="16">
          <cell r="DV16" t="str">
            <v>Indikator 2</v>
          </cell>
          <cell r="DW16">
            <v>100</v>
          </cell>
          <cell r="DX16">
            <v>100</v>
          </cell>
          <cell r="DY16">
            <v>100</v>
          </cell>
          <cell r="DZ16">
            <v>100</v>
          </cell>
          <cell r="EA16">
            <v>100</v>
          </cell>
          <cell r="EB16">
            <v>100</v>
          </cell>
          <cell r="EC16">
            <v>97.6111111111111</v>
          </cell>
        </row>
        <row r="17">
          <cell r="DV17" t="str">
            <v>Indikator 3</v>
          </cell>
          <cell r="DW17">
            <v>100</v>
          </cell>
          <cell r="DX17">
            <v>100</v>
          </cell>
          <cell r="DY17">
            <v>100</v>
          </cell>
          <cell r="DZ17">
            <v>100</v>
          </cell>
          <cell r="EA17">
            <v>100</v>
          </cell>
          <cell r="EB17">
            <v>100</v>
          </cell>
          <cell r="EC17">
            <v>97.6111111111111</v>
          </cell>
        </row>
        <row r="18">
          <cell r="DV18" t="str">
            <v>Indikator 4</v>
          </cell>
          <cell r="DW18">
            <v>100</v>
          </cell>
          <cell r="DX18">
            <v>88</v>
          </cell>
          <cell r="DY18">
            <v>90</v>
          </cell>
          <cell r="DZ18">
            <v>90</v>
          </cell>
          <cell r="EA18">
            <v>96</v>
          </cell>
          <cell r="EB18">
            <v>80</v>
          </cell>
          <cell r="EC18">
            <v>97.6111111111111</v>
          </cell>
        </row>
        <row r="19">
          <cell r="DV19" t="str">
            <v>Indikator 5</v>
          </cell>
          <cell r="DW19">
            <v>100</v>
          </cell>
          <cell r="DX19">
            <v>100</v>
          </cell>
          <cell r="DY19">
            <v>100</v>
          </cell>
          <cell r="DZ19">
            <v>100</v>
          </cell>
          <cell r="EA19">
            <v>100</v>
          </cell>
          <cell r="EB19">
            <v>100</v>
          </cell>
          <cell r="EC19">
            <v>97.6111111111111</v>
          </cell>
        </row>
        <row r="20">
          <cell r="DV20" t="str">
            <v>Indikator 6</v>
          </cell>
          <cell r="DW20">
            <v>95</v>
          </cell>
          <cell r="DX20">
            <v>100</v>
          </cell>
          <cell r="DY20">
            <v>90</v>
          </cell>
          <cell r="DZ20">
            <v>100</v>
          </cell>
          <cell r="EA20">
            <v>100</v>
          </cell>
          <cell r="EB20">
            <v>100</v>
          </cell>
          <cell r="EC20">
            <v>97.6111111111111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015D0-4E4F-431D-9A15-4A9F807865DB}">
  <dimension ref="A1:CO88"/>
  <sheetViews>
    <sheetView tabSelected="1" zoomScale="45" zoomScaleNormal="70" workbookViewId="0">
      <selection activeCell="BN21" sqref="BN21"/>
    </sheetView>
  </sheetViews>
  <sheetFormatPr defaultRowHeight="14.5" x14ac:dyDescent="0.35"/>
  <cols>
    <col min="2" max="2" width="16.08984375" customWidth="1"/>
    <col min="3" max="3" width="47.36328125" customWidth="1"/>
    <col min="6" max="6" width="15.08984375" customWidth="1"/>
    <col min="7" max="7" width="23.54296875" customWidth="1"/>
    <col min="8" max="8" width="24.453125" customWidth="1"/>
    <col min="9" max="9" width="17.36328125" customWidth="1"/>
    <col min="10" max="10" width="14" customWidth="1"/>
    <col min="11" max="11" width="22.08984375" customWidth="1"/>
    <col min="12" max="12" width="29.90625" customWidth="1"/>
    <col min="13" max="13" width="14.81640625" customWidth="1"/>
    <col min="15" max="15" width="16.08984375" customWidth="1"/>
    <col min="16" max="16" width="23.6328125" customWidth="1"/>
    <col min="17" max="17" width="22.26953125" customWidth="1"/>
    <col min="18" max="18" width="17" customWidth="1"/>
    <col min="19" max="19" width="15.7265625" customWidth="1"/>
    <col min="20" max="20" width="14.6328125" customWidth="1"/>
    <col min="21" max="21" width="21.08984375" customWidth="1"/>
    <col min="22" max="22" width="17.54296875" customWidth="1"/>
    <col min="24" max="24" width="13.90625" customWidth="1"/>
    <col min="25" max="25" width="15.7265625" customWidth="1"/>
    <col min="26" max="26" width="18.1796875" customWidth="1"/>
    <col min="27" max="27" width="17" customWidth="1"/>
    <col min="28" max="28" width="9.6328125" customWidth="1"/>
    <col min="29" max="29" width="21.81640625" customWidth="1"/>
    <col min="30" max="30" width="21.54296875" customWidth="1"/>
    <col min="31" max="31" width="15.7265625" customWidth="1"/>
    <col min="48" max="48" width="33.90625" customWidth="1"/>
    <col min="53" max="54" width="8.81640625" bestFit="1" customWidth="1"/>
    <col min="55" max="57" width="9.90625" bestFit="1" customWidth="1"/>
    <col min="58" max="58" width="8.81640625" bestFit="1" customWidth="1"/>
    <col min="59" max="60" width="9.90625" bestFit="1" customWidth="1"/>
    <col min="62" max="64" width="10.54296875" customWidth="1"/>
    <col min="65" max="65" width="10.7265625" customWidth="1"/>
    <col min="66" max="66" width="11.1796875" customWidth="1"/>
    <col min="67" max="67" width="10.1796875" customWidth="1"/>
    <col min="68" max="68" width="11.453125" customWidth="1"/>
    <col min="69" max="69" width="10.7265625" customWidth="1"/>
    <col min="70" max="70" width="11" customWidth="1"/>
    <col min="71" max="71" width="10.26953125" customWidth="1"/>
    <col min="72" max="72" width="11" customWidth="1"/>
    <col min="73" max="73" width="10.1796875" customWidth="1"/>
    <col min="74" max="74" width="10.26953125" customWidth="1"/>
    <col min="77" max="77" width="13.08984375" customWidth="1"/>
    <col min="78" max="78" width="13.7265625" customWidth="1"/>
    <col min="79" max="79" width="12.81640625" customWidth="1"/>
    <col min="80" max="80" width="11.7265625" customWidth="1"/>
    <col min="81" max="81" width="12.81640625" customWidth="1"/>
    <col min="82" max="82" width="12.26953125" customWidth="1"/>
    <col min="83" max="83" width="12.453125" customWidth="1"/>
    <col min="84" max="84" width="24.08984375" customWidth="1"/>
    <col min="85" max="85" width="12.54296875" customWidth="1"/>
    <col min="86" max="86" width="12.81640625" customWidth="1"/>
    <col min="87" max="88" width="12.7265625" customWidth="1"/>
    <col min="89" max="89" width="12.36328125" customWidth="1"/>
    <col min="90" max="90" width="13.54296875" customWidth="1"/>
    <col min="91" max="91" width="12.54296875" customWidth="1"/>
    <col min="92" max="92" width="15.36328125" customWidth="1"/>
    <col min="93" max="93" width="18.81640625" customWidth="1"/>
  </cols>
  <sheetData>
    <row r="1" spans="1:93" x14ac:dyDescent="0.35">
      <c r="F1" s="1" t="s">
        <v>0</v>
      </c>
      <c r="G1" s="1"/>
      <c r="H1" s="1"/>
      <c r="I1" s="1"/>
    </row>
    <row r="2" spans="1:93" ht="15" thickBot="1" x14ac:dyDescent="0.4"/>
    <row r="3" spans="1:93" ht="15" x14ac:dyDescent="0.35">
      <c r="A3" s="2" t="s">
        <v>1</v>
      </c>
      <c r="B3" s="3"/>
      <c r="C3" s="4" t="s">
        <v>2</v>
      </c>
      <c r="F3" s="48" t="s">
        <v>6</v>
      </c>
      <c r="G3" s="48"/>
      <c r="H3" s="48"/>
      <c r="I3" s="48"/>
      <c r="J3" s="49" t="s">
        <v>7</v>
      </c>
      <c r="K3" s="49"/>
      <c r="L3" s="49"/>
      <c r="M3" s="49"/>
      <c r="O3" s="48" t="s">
        <v>6</v>
      </c>
      <c r="P3" s="48"/>
      <c r="Q3" s="48"/>
      <c r="R3" s="48"/>
      <c r="S3" s="49" t="s">
        <v>7</v>
      </c>
      <c r="T3" s="49"/>
      <c r="U3" s="49"/>
      <c r="V3" s="49"/>
      <c r="X3" s="48" t="s">
        <v>6</v>
      </c>
      <c r="Y3" s="48"/>
      <c r="Z3" s="48"/>
      <c r="AA3" s="48"/>
      <c r="AB3" s="49" t="s">
        <v>7</v>
      </c>
      <c r="AC3" s="49"/>
      <c r="AD3" s="49"/>
      <c r="AE3" s="49"/>
      <c r="AV3" s="66" t="s">
        <v>8</v>
      </c>
      <c r="AW3" s="60" t="s">
        <v>4</v>
      </c>
      <c r="AX3" s="61"/>
      <c r="AY3" s="61"/>
      <c r="AZ3" s="61"/>
      <c r="BA3" s="61"/>
      <c r="BB3" s="62"/>
      <c r="BC3" s="63" t="s">
        <v>5</v>
      </c>
      <c r="BD3" s="64"/>
      <c r="BE3" s="64"/>
      <c r="BF3" s="64"/>
      <c r="BG3" s="64"/>
      <c r="BH3" s="65"/>
      <c r="BY3" s="14" t="s">
        <v>4</v>
      </c>
      <c r="BZ3" s="14"/>
      <c r="CA3" s="14"/>
      <c r="CB3" s="14"/>
      <c r="CC3" s="14"/>
      <c r="CD3" s="14"/>
      <c r="CE3" s="14"/>
      <c r="CF3" s="14"/>
      <c r="CH3" s="15" t="s">
        <v>24</v>
      </c>
      <c r="CI3" s="15"/>
      <c r="CJ3" s="15"/>
      <c r="CK3" s="15"/>
      <c r="CL3" s="15"/>
      <c r="CM3" s="15"/>
      <c r="CN3" s="15"/>
      <c r="CO3" s="15"/>
    </row>
    <row r="4" spans="1:93" ht="29" customHeight="1" x14ac:dyDescent="0.35">
      <c r="A4" s="7" t="s">
        <v>9</v>
      </c>
      <c r="B4" s="8" t="s">
        <v>10</v>
      </c>
      <c r="C4" s="9"/>
      <c r="F4" s="48" t="s">
        <v>3</v>
      </c>
      <c r="G4" s="55" t="s">
        <v>12</v>
      </c>
      <c r="H4" s="55" t="s">
        <v>13</v>
      </c>
      <c r="I4" s="48" t="s">
        <v>14</v>
      </c>
      <c r="J4" s="49" t="s">
        <v>3</v>
      </c>
      <c r="K4" s="56" t="s">
        <v>12</v>
      </c>
      <c r="L4" s="56" t="s">
        <v>13</v>
      </c>
      <c r="M4" s="49" t="s">
        <v>14</v>
      </c>
      <c r="O4" s="48" t="s">
        <v>3</v>
      </c>
      <c r="P4" s="55" t="s">
        <v>15</v>
      </c>
      <c r="Q4" s="55" t="s">
        <v>13</v>
      </c>
      <c r="R4" s="48" t="s">
        <v>14</v>
      </c>
      <c r="S4" s="49" t="s">
        <v>3</v>
      </c>
      <c r="T4" s="56" t="s">
        <v>15</v>
      </c>
      <c r="U4" s="56" t="s">
        <v>13</v>
      </c>
      <c r="V4" s="49" t="s">
        <v>14</v>
      </c>
      <c r="X4" s="48" t="s">
        <v>3</v>
      </c>
      <c r="Y4" s="55" t="s">
        <v>16</v>
      </c>
      <c r="Z4" s="55" t="s">
        <v>13</v>
      </c>
      <c r="AA4" s="48" t="s">
        <v>14</v>
      </c>
      <c r="AB4" s="49" t="s">
        <v>3</v>
      </c>
      <c r="AC4" s="56" t="s">
        <v>16</v>
      </c>
      <c r="AD4" s="56" t="s">
        <v>13</v>
      </c>
      <c r="AE4" s="49" t="s">
        <v>14</v>
      </c>
      <c r="AV4" s="67"/>
      <c r="AW4" s="10" t="s">
        <v>17</v>
      </c>
      <c r="AX4" s="11" t="s">
        <v>18</v>
      </c>
      <c r="AY4" s="11" t="s">
        <v>19</v>
      </c>
      <c r="AZ4" s="11" t="s">
        <v>20</v>
      </c>
      <c r="BA4" s="11" t="s">
        <v>21</v>
      </c>
      <c r="BB4" s="12" t="s">
        <v>22</v>
      </c>
      <c r="BC4" s="13" t="s">
        <v>17</v>
      </c>
      <c r="BD4" s="11" t="s">
        <v>18</v>
      </c>
      <c r="BE4" s="11" t="s">
        <v>19</v>
      </c>
      <c r="BF4" s="11" t="s">
        <v>20</v>
      </c>
      <c r="BG4" s="11" t="s">
        <v>21</v>
      </c>
      <c r="BH4" s="12" t="s">
        <v>22</v>
      </c>
      <c r="BJ4" s="5"/>
      <c r="BK4" s="70" t="s">
        <v>23</v>
      </c>
      <c r="BL4" s="71"/>
      <c r="BM4" s="71"/>
      <c r="BN4" s="71"/>
      <c r="BO4" s="71"/>
      <c r="BP4" s="72"/>
      <c r="BQ4" s="70" t="s">
        <v>24</v>
      </c>
      <c r="BR4" s="71"/>
      <c r="BS4" s="71"/>
      <c r="BT4" s="71"/>
      <c r="BU4" s="71"/>
      <c r="BV4" s="72"/>
      <c r="BY4" s="16" t="s">
        <v>25</v>
      </c>
      <c r="BZ4" s="16" t="s">
        <v>8</v>
      </c>
      <c r="CA4" s="16" t="s">
        <v>26</v>
      </c>
      <c r="CB4" s="16" t="s">
        <v>27</v>
      </c>
      <c r="CC4" s="16" t="s">
        <v>28</v>
      </c>
      <c r="CD4" s="16" t="s">
        <v>29</v>
      </c>
      <c r="CE4" s="16" t="s">
        <v>30</v>
      </c>
      <c r="CF4" s="59" t="s">
        <v>54</v>
      </c>
      <c r="CH4" s="16" t="s">
        <v>25</v>
      </c>
      <c r="CI4" s="16" t="s">
        <v>53</v>
      </c>
      <c r="CJ4" s="16" t="s">
        <v>26</v>
      </c>
      <c r="CK4" s="16" t="s">
        <v>27</v>
      </c>
      <c r="CL4" s="16" t="s">
        <v>28</v>
      </c>
      <c r="CM4" s="16" t="s">
        <v>29</v>
      </c>
      <c r="CN4" s="16" t="s">
        <v>30</v>
      </c>
      <c r="CO4" s="59" t="s">
        <v>54</v>
      </c>
    </row>
    <row r="5" spans="1:93" x14ac:dyDescent="0.35">
      <c r="A5" s="19"/>
      <c r="B5" s="20"/>
      <c r="C5" s="9"/>
      <c r="F5" s="48"/>
      <c r="G5" s="55"/>
      <c r="H5" s="55"/>
      <c r="I5" s="48"/>
      <c r="J5" s="49"/>
      <c r="K5" s="56"/>
      <c r="L5" s="56"/>
      <c r="M5" s="49"/>
      <c r="O5" s="48"/>
      <c r="P5" s="55"/>
      <c r="Q5" s="55"/>
      <c r="R5" s="48"/>
      <c r="S5" s="49"/>
      <c r="T5" s="56"/>
      <c r="U5" s="56"/>
      <c r="V5" s="49"/>
      <c r="X5" s="48"/>
      <c r="Y5" s="55"/>
      <c r="Z5" s="55"/>
      <c r="AA5" s="48"/>
      <c r="AB5" s="49"/>
      <c r="AC5" s="56"/>
      <c r="AD5" s="56"/>
      <c r="AE5" s="49"/>
      <c r="AV5" s="17" t="s">
        <v>31</v>
      </c>
      <c r="AW5" s="18">
        <v>75</v>
      </c>
      <c r="AX5" s="17">
        <v>75</v>
      </c>
      <c r="AY5" s="17">
        <v>100</v>
      </c>
      <c r="AZ5" s="17">
        <v>25</v>
      </c>
      <c r="BA5" s="17">
        <v>50</v>
      </c>
      <c r="BB5" s="22">
        <v>50</v>
      </c>
      <c r="BC5" s="23">
        <v>100</v>
      </c>
      <c r="BD5" s="23">
        <v>100</v>
      </c>
      <c r="BE5" s="17">
        <v>100</v>
      </c>
      <c r="BF5" s="17">
        <v>100</v>
      </c>
      <c r="BG5" s="17">
        <v>100</v>
      </c>
      <c r="BH5" s="22">
        <v>75</v>
      </c>
      <c r="BJ5" s="5" t="s">
        <v>32</v>
      </c>
      <c r="BK5" s="6" t="s">
        <v>33</v>
      </c>
      <c r="BL5" s="6" t="s">
        <v>34</v>
      </c>
      <c r="BM5" s="6" t="s">
        <v>35</v>
      </c>
      <c r="BN5" s="6" t="s">
        <v>36</v>
      </c>
      <c r="BO5" s="6" t="s">
        <v>37</v>
      </c>
      <c r="BP5" s="6" t="s">
        <v>38</v>
      </c>
      <c r="BQ5" s="6" t="s">
        <v>33</v>
      </c>
      <c r="BR5" s="6" t="s">
        <v>34</v>
      </c>
      <c r="BS5" s="6" t="s">
        <v>35</v>
      </c>
      <c r="BT5" s="6" t="s">
        <v>36</v>
      </c>
      <c r="BU5" s="6" t="s">
        <v>37</v>
      </c>
      <c r="BV5" s="6" t="s">
        <v>38</v>
      </c>
      <c r="BY5" s="17" t="s">
        <v>33</v>
      </c>
      <c r="BZ5" s="17">
        <v>90</v>
      </c>
      <c r="CA5" s="17">
        <v>71</v>
      </c>
      <c r="CB5" s="17">
        <v>55</v>
      </c>
      <c r="CC5" s="17">
        <v>50</v>
      </c>
      <c r="CD5" s="17">
        <v>90</v>
      </c>
      <c r="CE5" s="17">
        <v>65</v>
      </c>
      <c r="CF5" s="32">
        <f>$CF$11</f>
        <v>75.25</v>
      </c>
      <c r="CH5" s="17" t="s">
        <v>33</v>
      </c>
      <c r="CI5" s="17">
        <v>100</v>
      </c>
      <c r="CJ5" s="17">
        <v>100</v>
      </c>
      <c r="CK5" s="17">
        <v>95</v>
      </c>
      <c r="CL5" s="17">
        <v>100</v>
      </c>
      <c r="CM5" s="17">
        <v>100</v>
      </c>
      <c r="CN5" s="17">
        <v>90</v>
      </c>
      <c r="CO5" s="32">
        <f>$CN$13</f>
        <v>97.6111111111111</v>
      </c>
    </row>
    <row r="6" spans="1:93" ht="15.5" x14ac:dyDescent="0.35">
      <c r="A6" s="25">
        <v>1</v>
      </c>
      <c r="B6" s="26" t="s">
        <v>85</v>
      </c>
      <c r="C6" s="27" t="s">
        <v>86</v>
      </c>
      <c r="F6" s="17" t="s">
        <v>39</v>
      </c>
      <c r="G6" s="17">
        <v>4</v>
      </c>
      <c r="H6" s="17">
        <f>4/4*100</f>
        <v>100</v>
      </c>
      <c r="I6" s="17" t="s">
        <v>40</v>
      </c>
      <c r="J6" s="17" t="s">
        <v>39</v>
      </c>
      <c r="K6" s="17">
        <v>4</v>
      </c>
      <c r="L6" s="17">
        <f>K6/4*100</f>
        <v>100</v>
      </c>
      <c r="M6" s="16" t="s">
        <v>40</v>
      </c>
      <c r="O6" s="17" t="s">
        <v>39</v>
      </c>
      <c r="P6" s="17">
        <v>4</v>
      </c>
      <c r="Q6" s="16">
        <f>P6/4*100</f>
        <v>100</v>
      </c>
      <c r="R6" s="16" t="s">
        <v>40</v>
      </c>
      <c r="S6" s="16" t="s">
        <v>39</v>
      </c>
      <c r="T6" s="16">
        <v>4</v>
      </c>
      <c r="U6" s="16">
        <f>T6/4*100</f>
        <v>100</v>
      </c>
      <c r="V6" s="16" t="s">
        <v>40</v>
      </c>
      <c r="X6" s="17" t="s">
        <v>39</v>
      </c>
      <c r="Y6" s="17">
        <v>4</v>
      </c>
      <c r="Z6" s="16">
        <f>Y6/4*100</f>
        <v>100</v>
      </c>
      <c r="AA6" s="16" t="s">
        <v>40</v>
      </c>
      <c r="AB6" s="16" t="s">
        <v>39</v>
      </c>
      <c r="AC6" s="16">
        <v>4</v>
      </c>
      <c r="AD6" s="16">
        <f>AC6/4*100</f>
        <v>100</v>
      </c>
      <c r="AE6" s="16" t="s">
        <v>40</v>
      </c>
      <c r="AV6" s="17" t="s">
        <v>41</v>
      </c>
      <c r="AW6" s="18">
        <v>100</v>
      </c>
      <c r="AX6" s="17">
        <v>100</v>
      </c>
      <c r="AY6" s="17">
        <v>100</v>
      </c>
      <c r="AZ6" s="17">
        <v>100</v>
      </c>
      <c r="BA6" s="17">
        <v>75</v>
      </c>
      <c r="BB6" s="22">
        <v>100</v>
      </c>
      <c r="BC6" s="23">
        <v>100</v>
      </c>
      <c r="BD6" s="23">
        <v>100</v>
      </c>
      <c r="BE6" s="17">
        <v>100</v>
      </c>
      <c r="BF6" s="17">
        <v>100</v>
      </c>
      <c r="BG6" s="17">
        <v>100</v>
      </c>
      <c r="BH6" s="22">
        <v>100</v>
      </c>
      <c r="BJ6" s="6" t="s">
        <v>8</v>
      </c>
      <c r="BK6" s="17">
        <v>90</v>
      </c>
      <c r="BL6" s="17">
        <v>80</v>
      </c>
      <c r="BM6" s="17">
        <v>80</v>
      </c>
      <c r="BN6" s="17">
        <v>65</v>
      </c>
      <c r="BO6" s="17">
        <v>60</v>
      </c>
      <c r="BP6" s="17">
        <v>65</v>
      </c>
      <c r="BQ6" s="17">
        <v>100</v>
      </c>
      <c r="BR6" s="17">
        <v>100</v>
      </c>
      <c r="BS6" s="17">
        <v>100</v>
      </c>
      <c r="BT6" s="17">
        <v>100</v>
      </c>
      <c r="BU6" s="17">
        <v>100</v>
      </c>
      <c r="BV6" s="17">
        <v>95</v>
      </c>
      <c r="BY6" s="17" t="s">
        <v>34</v>
      </c>
      <c r="BZ6" s="17">
        <v>80</v>
      </c>
      <c r="CA6" s="17">
        <v>75</v>
      </c>
      <c r="CB6" s="17">
        <v>100</v>
      </c>
      <c r="CC6" s="17">
        <v>75</v>
      </c>
      <c r="CD6" s="17">
        <v>100</v>
      </c>
      <c r="CE6" s="17">
        <v>75</v>
      </c>
      <c r="CF6" s="32">
        <f>$CF$11</f>
        <v>75.25</v>
      </c>
      <c r="CH6" s="17" t="s">
        <v>34</v>
      </c>
      <c r="CI6" s="17">
        <v>100</v>
      </c>
      <c r="CJ6" s="17">
        <v>100</v>
      </c>
      <c r="CK6" s="17">
        <v>100</v>
      </c>
      <c r="CL6" s="17">
        <v>100</v>
      </c>
      <c r="CM6" s="17">
        <v>100</v>
      </c>
      <c r="CN6" s="17">
        <v>100</v>
      </c>
      <c r="CO6" s="32">
        <f>$CN$13</f>
        <v>97.6111111111111</v>
      </c>
    </row>
    <row r="7" spans="1:93" ht="15.5" x14ac:dyDescent="0.35">
      <c r="A7" s="25">
        <f>A6+1</f>
        <v>2</v>
      </c>
      <c r="B7" s="26" t="s">
        <v>85</v>
      </c>
      <c r="C7" s="28" t="s">
        <v>87</v>
      </c>
      <c r="F7" s="17" t="s">
        <v>42</v>
      </c>
      <c r="G7" s="17">
        <v>2</v>
      </c>
      <c r="H7" s="17">
        <f>2/4*100</f>
        <v>50</v>
      </c>
      <c r="I7" s="17" t="s">
        <v>43</v>
      </c>
      <c r="J7" s="17" t="s">
        <v>42</v>
      </c>
      <c r="K7" s="17">
        <v>4</v>
      </c>
      <c r="L7" s="17">
        <f t="shared" ref="L7:L36" si="0">K7/4*100</f>
        <v>100</v>
      </c>
      <c r="M7" s="16" t="s">
        <v>40</v>
      </c>
      <c r="O7" s="17" t="s">
        <v>42</v>
      </c>
      <c r="P7" s="17">
        <v>4</v>
      </c>
      <c r="Q7" s="16">
        <f t="shared" ref="Q7:Q37" si="1">P7/4*100</f>
        <v>100</v>
      </c>
      <c r="R7" s="16" t="s">
        <v>40</v>
      </c>
      <c r="S7" s="16" t="s">
        <v>42</v>
      </c>
      <c r="T7" s="16">
        <v>4</v>
      </c>
      <c r="U7" s="16">
        <f t="shared" ref="U7:U36" si="2">T7/4*100</f>
        <v>100</v>
      </c>
      <c r="V7" s="16" t="s">
        <v>40</v>
      </c>
      <c r="X7" s="17" t="s">
        <v>42</v>
      </c>
      <c r="Y7" s="17">
        <v>3</v>
      </c>
      <c r="Z7" s="16">
        <f t="shared" ref="Z7:Z37" si="3">Y7/4*100</f>
        <v>75</v>
      </c>
      <c r="AA7" s="16" t="s">
        <v>44</v>
      </c>
      <c r="AB7" s="16" t="s">
        <v>42</v>
      </c>
      <c r="AC7" s="16">
        <v>4</v>
      </c>
      <c r="AD7" s="16">
        <f t="shared" ref="AD7:AD36" si="4">AC7/4*100</f>
        <v>100</v>
      </c>
      <c r="AE7" s="16" t="s">
        <v>40</v>
      </c>
      <c r="AV7" s="17" t="s">
        <v>45</v>
      </c>
      <c r="AW7" s="18">
        <v>100</v>
      </c>
      <c r="AX7" s="17">
        <v>100</v>
      </c>
      <c r="AY7" s="17">
        <v>75</v>
      </c>
      <c r="AZ7" s="17">
        <v>100</v>
      </c>
      <c r="BA7" s="17">
        <v>75</v>
      </c>
      <c r="BB7" s="22">
        <v>75</v>
      </c>
      <c r="BC7" s="23">
        <v>100</v>
      </c>
      <c r="BD7" s="23">
        <v>100</v>
      </c>
      <c r="BE7" s="17">
        <v>100</v>
      </c>
      <c r="BF7" s="17">
        <v>100</v>
      </c>
      <c r="BG7" s="17">
        <v>100</v>
      </c>
      <c r="BH7" s="22">
        <v>100</v>
      </c>
      <c r="BJ7" s="6" t="s">
        <v>26</v>
      </c>
      <c r="BK7" s="17">
        <v>71</v>
      </c>
      <c r="BL7" s="17">
        <v>75</v>
      </c>
      <c r="BM7" s="17">
        <v>96</v>
      </c>
      <c r="BN7" s="17">
        <v>38</v>
      </c>
      <c r="BO7" s="17">
        <v>54</v>
      </c>
      <c r="BP7" s="17">
        <v>50</v>
      </c>
      <c r="BQ7" s="17">
        <v>100</v>
      </c>
      <c r="BR7" s="17">
        <v>100</v>
      </c>
      <c r="BS7" s="17">
        <v>100</v>
      </c>
      <c r="BT7" s="17">
        <v>88</v>
      </c>
      <c r="BU7" s="17">
        <v>100</v>
      </c>
      <c r="BV7" s="17">
        <v>100</v>
      </c>
      <c r="BY7" s="17" t="s">
        <v>35</v>
      </c>
      <c r="BZ7" s="17">
        <v>80</v>
      </c>
      <c r="CA7" s="17">
        <v>96</v>
      </c>
      <c r="CB7" s="17">
        <v>65</v>
      </c>
      <c r="CC7" s="17">
        <v>100</v>
      </c>
      <c r="CD7" s="17">
        <v>95</v>
      </c>
      <c r="CE7" s="17">
        <v>90</v>
      </c>
      <c r="CF7" s="32">
        <f>$CF$11</f>
        <v>75.25</v>
      </c>
      <c r="CH7" s="17" t="s">
        <v>35</v>
      </c>
      <c r="CI7" s="17">
        <v>100</v>
      </c>
      <c r="CJ7" s="17">
        <v>100</v>
      </c>
      <c r="CK7" s="17">
        <v>100</v>
      </c>
      <c r="CL7" s="17">
        <v>100</v>
      </c>
      <c r="CM7" s="17">
        <v>100</v>
      </c>
      <c r="CN7" s="17">
        <v>100</v>
      </c>
      <c r="CO7" s="32">
        <f>$CN$13</f>
        <v>97.6111111111111</v>
      </c>
    </row>
    <row r="8" spans="1:93" ht="15.5" x14ac:dyDescent="0.35">
      <c r="A8" s="25">
        <v>3</v>
      </c>
      <c r="B8" s="26" t="s">
        <v>88</v>
      </c>
      <c r="C8" s="28" t="s">
        <v>89</v>
      </c>
      <c r="F8" s="17" t="s">
        <v>45</v>
      </c>
      <c r="G8" s="17">
        <v>4</v>
      </c>
      <c r="H8" s="17">
        <f>G8/4*100</f>
        <v>100</v>
      </c>
      <c r="I8" s="17" t="s">
        <v>40</v>
      </c>
      <c r="J8" s="17" t="s">
        <v>45</v>
      </c>
      <c r="K8" s="17">
        <v>4</v>
      </c>
      <c r="L8" s="17">
        <f t="shared" si="0"/>
        <v>100</v>
      </c>
      <c r="M8" s="16" t="s">
        <v>40</v>
      </c>
      <c r="O8" s="17" t="s">
        <v>45</v>
      </c>
      <c r="P8" s="17">
        <v>4</v>
      </c>
      <c r="Q8" s="16">
        <f t="shared" si="1"/>
        <v>100</v>
      </c>
      <c r="R8" s="16" t="s">
        <v>40</v>
      </c>
      <c r="S8" s="16" t="s">
        <v>45</v>
      </c>
      <c r="T8" s="16">
        <v>4</v>
      </c>
      <c r="U8" s="16">
        <f t="shared" si="2"/>
        <v>100</v>
      </c>
      <c r="V8" s="16" t="s">
        <v>40</v>
      </c>
      <c r="X8" s="17" t="s">
        <v>45</v>
      </c>
      <c r="Y8" s="17">
        <v>3</v>
      </c>
      <c r="Z8" s="16">
        <f t="shared" si="3"/>
        <v>75</v>
      </c>
      <c r="AA8" s="16" t="s">
        <v>44</v>
      </c>
      <c r="AB8" s="16" t="s">
        <v>45</v>
      </c>
      <c r="AC8" s="16">
        <v>4</v>
      </c>
      <c r="AD8" s="16">
        <f t="shared" si="4"/>
        <v>100</v>
      </c>
      <c r="AE8" s="16" t="s">
        <v>40</v>
      </c>
      <c r="AV8" s="17" t="s">
        <v>46</v>
      </c>
      <c r="AW8" s="18">
        <v>100</v>
      </c>
      <c r="AX8" s="17">
        <v>75</v>
      </c>
      <c r="AY8" s="17">
        <v>75</v>
      </c>
      <c r="AZ8" s="17">
        <v>75</v>
      </c>
      <c r="BA8" s="17">
        <v>50</v>
      </c>
      <c r="BB8" s="22">
        <v>25</v>
      </c>
      <c r="BC8" s="23">
        <v>100</v>
      </c>
      <c r="BD8" s="23">
        <v>100</v>
      </c>
      <c r="BE8" s="17">
        <v>100</v>
      </c>
      <c r="BF8" s="17">
        <v>100</v>
      </c>
      <c r="BG8" s="17">
        <v>100</v>
      </c>
      <c r="BH8" s="22">
        <v>100</v>
      </c>
      <c r="BJ8" s="6" t="s">
        <v>27</v>
      </c>
      <c r="BK8" s="17">
        <v>55</v>
      </c>
      <c r="BL8" s="17">
        <v>100</v>
      </c>
      <c r="BM8" s="17">
        <v>65</v>
      </c>
      <c r="BN8" s="17">
        <v>60</v>
      </c>
      <c r="BO8" s="17">
        <v>75</v>
      </c>
      <c r="BP8" s="17">
        <v>65</v>
      </c>
      <c r="BQ8" s="17">
        <v>95</v>
      </c>
      <c r="BR8" s="17">
        <v>100</v>
      </c>
      <c r="BS8" s="17">
        <v>100</v>
      </c>
      <c r="BT8" s="17">
        <v>90</v>
      </c>
      <c r="BU8" s="17">
        <v>100</v>
      </c>
      <c r="BV8" s="17">
        <v>90</v>
      </c>
      <c r="BY8" s="17" t="s">
        <v>36</v>
      </c>
      <c r="BZ8" s="17">
        <v>65</v>
      </c>
      <c r="CA8" s="17">
        <v>38</v>
      </c>
      <c r="CB8" s="17">
        <v>60</v>
      </c>
      <c r="CC8" s="17">
        <v>65</v>
      </c>
      <c r="CD8" s="17">
        <v>85</v>
      </c>
      <c r="CE8" s="17">
        <v>75</v>
      </c>
      <c r="CF8" s="32">
        <f>$CF$11</f>
        <v>75.25</v>
      </c>
      <c r="CH8" s="17" t="s">
        <v>36</v>
      </c>
      <c r="CI8" s="17">
        <v>100</v>
      </c>
      <c r="CJ8" s="17">
        <v>88</v>
      </c>
      <c r="CK8" s="17">
        <v>90</v>
      </c>
      <c r="CL8" s="17">
        <v>90</v>
      </c>
      <c r="CM8" s="17">
        <v>96</v>
      </c>
      <c r="CN8" s="17">
        <v>80</v>
      </c>
      <c r="CO8" s="32">
        <f>$CN$13</f>
        <v>97.6111111111111</v>
      </c>
    </row>
    <row r="9" spans="1:93" ht="15.5" x14ac:dyDescent="0.35">
      <c r="A9" s="25">
        <f>A8+1</f>
        <v>4</v>
      </c>
      <c r="B9" s="26" t="s">
        <v>90</v>
      </c>
      <c r="C9" s="28" t="s">
        <v>91</v>
      </c>
      <c r="F9" s="17" t="s">
        <v>47</v>
      </c>
      <c r="G9" s="17">
        <v>3</v>
      </c>
      <c r="H9" s="17">
        <f t="shared" ref="H9:H37" si="5">G9/4*100</f>
        <v>75</v>
      </c>
      <c r="I9" s="17" t="s">
        <v>44</v>
      </c>
      <c r="J9" s="17" t="s">
        <v>47</v>
      </c>
      <c r="K9" s="17">
        <v>4</v>
      </c>
      <c r="L9" s="17">
        <f t="shared" si="0"/>
        <v>100</v>
      </c>
      <c r="M9" s="16" t="s">
        <v>40</v>
      </c>
      <c r="O9" s="17" t="s">
        <v>47</v>
      </c>
      <c r="P9" s="17">
        <v>3</v>
      </c>
      <c r="Q9" s="16">
        <f t="shared" si="1"/>
        <v>75</v>
      </c>
      <c r="R9" s="16" t="s">
        <v>44</v>
      </c>
      <c r="S9" s="16" t="s">
        <v>47</v>
      </c>
      <c r="T9" s="16">
        <v>4</v>
      </c>
      <c r="U9" s="16">
        <f t="shared" si="2"/>
        <v>100</v>
      </c>
      <c r="V9" s="16" t="s">
        <v>40</v>
      </c>
      <c r="X9" s="17" t="s">
        <v>47</v>
      </c>
      <c r="Y9" s="17">
        <v>4</v>
      </c>
      <c r="Z9" s="16">
        <f t="shared" si="3"/>
        <v>100</v>
      </c>
      <c r="AA9" s="16" t="s">
        <v>40</v>
      </c>
      <c r="AB9" s="16" t="s">
        <v>47</v>
      </c>
      <c r="AC9" s="16">
        <v>4</v>
      </c>
      <c r="AD9" s="16">
        <f t="shared" si="4"/>
        <v>100</v>
      </c>
      <c r="AE9" s="16" t="s">
        <v>40</v>
      </c>
      <c r="AV9" s="17" t="s">
        <v>48</v>
      </c>
      <c r="AW9" s="18">
        <v>75</v>
      </c>
      <c r="AX9" s="17">
        <v>50</v>
      </c>
      <c r="AY9" s="17">
        <v>50</v>
      </c>
      <c r="AZ9" s="17">
        <v>25</v>
      </c>
      <c r="BA9" s="17">
        <v>50</v>
      </c>
      <c r="BB9" s="22">
        <v>75</v>
      </c>
      <c r="BC9" s="23">
        <v>100</v>
      </c>
      <c r="BD9" s="23">
        <v>100</v>
      </c>
      <c r="BE9" s="17">
        <v>100</v>
      </c>
      <c r="BF9" s="17">
        <v>100</v>
      </c>
      <c r="BG9" s="17">
        <v>100</v>
      </c>
      <c r="BH9" s="22">
        <v>100</v>
      </c>
      <c r="BJ9" s="6" t="s">
        <v>28</v>
      </c>
      <c r="BK9" s="17">
        <v>50</v>
      </c>
      <c r="BL9" s="17">
        <v>75</v>
      </c>
      <c r="BM9" s="17">
        <v>100</v>
      </c>
      <c r="BN9" s="17">
        <v>65</v>
      </c>
      <c r="BO9" s="17">
        <v>100</v>
      </c>
      <c r="BP9" s="17">
        <v>75</v>
      </c>
      <c r="BQ9" s="17">
        <v>100</v>
      </c>
      <c r="BR9" s="17">
        <v>100</v>
      </c>
      <c r="BS9" s="17">
        <v>100</v>
      </c>
      <c r="BT9" s="17">
        <v>90</v>
      </c>
      <c r="BU9" s="17">
        <v>100</v>
      </c>
      <c r="BV9" s="17">
        <v>100</v>
      </c>
      <c r="BY9" s="17" t="s">
        <v>37</v>
      </c>
      <c r="BZ9" s="17">
        <v>60</v>
      </c>
      <c r="CA9" s="17">
        <v>54</v>
      </c>
      <c r="CB9" s="17">
        <v>75</v>
      </c>
      <c r="CC9" s="17">
        <v>100</v>
      </c>
      <c r="CD9" s="17">
        <v>100</v>
      </c>
      <c r="CE9" s="17">
        <v>65</v>
      </c>
      <c r="CF9" s="32">
        <f>$CF$11</f>
        <v>75.25</v>
      </c>
      <c r="CH9" s="17" t="s">
        <v>37</v>
      </c>
      <c r="CI9" s="17">
        <v>100</v>
      </c>
      <c r="CJ9" s="17">
        <v>100</v>
      </c>
      <c r="CK9" s="17">
        <v>100</v>
      </c>
      <c r="CL9" s="17">
        <v>100</v>
      </c>
      <c r="CM9" s="17">
        <v>100</v>
      </c>
      <c r="CN9" s="17">
        <v>100</v>
      </c>
      <c r="CO9" s="32">
        <f>$CN$13</f>
        <v>97.6111111111111</v>
      </c>
    </row>
    <row r="10" spans="1:93" ht="16" thickBot="1" x14ac:dyDescent="0.4">
      <c r="A10" s="25">
        <v>5</v>
      </c>
      <c r="B10" s="26" t="s">
        <v>88</v>
      </c>
      <c r="C10" s="28" t="s">
        <v>92</v>
      </c>
      <c r="F10" s="17" t="s">
        <v>49</v>
      </c>
      <c r="G10" s="17">
        <v>3</v>
      </c>
      <c r="H10" s="17">
        <f t="shared" si="5"/>
        <v>75</v>
      </c>
      <c r="I10" s="17" t="s">
        <v>44</v>
      </c>
      <c r="J10" s="17" t="s">
        <v>49</v>
      </c>
      <c r="K10" s="17">
        <v>4</v>
      </c>
      <c r="L10" s="17">
        <f t="shared" si="0"/>
        <v>100</v>
      </c>
      <c r="M10" s="16" t="s">
        <v>40</v>
      </c>
      <c r="O10" s="17" t="s">
        <v>49</v>
      </c>
      <c r="P10" s="17">
        <v>3</v>
      </c>
      <c r="Q10" s="16">
        <f t="shared" si="1"/>
        <v>75</v>
      </c>
      <c r="R10" s="16" t="s">
        <v>44</v>
      </c>
      <c r="S10" s="16" t="s">
        <v>49</v>
      </c>
      <c r="T10" s="16">
        <v>4</v>
      </c>
      <c r="U10" s="16">
        <f t="shared" si="2"/>
        <v>100</v>
      </c>
      <c r="V10" s="16" t="s">
        <v>40</v>
      </c>
      <c r="X10" s="17" t="s">
        <v>49</v>
      </c>
      <c r="Y10" s="17">
        <v>4</v>
      </c>
      <c r="Z10" s="16">
        <f t="shared" si="3"/>
        <v>100</v>
      </c>
      <c r="AA10" s="16" t="s">
        <v>40</v>
      </c>
      <c r="AB10" s="16" t="s">
        <v>49</v>
      </c>
      <c r="AC10" s="16">
        <v>4</v>
      </c>
      <c r="AD10" s="16">
        <f t="shared" si="4"/>
        <v>100</v>
      </c>
      <c r="AE10" s="16" t="s">
        <v>40</v>
      </c>
      <c r="AV10" s="29" t="s">
        <v>11</v>
      </c>
      <c r="AW10" s="30">
        <f>AVERAGE(AW5:AW9)</f>
        <v>90</v>
      </c>
      <c r="AX10" s="31">
        <f t="shared" ref="AX10:BH10" si="6">AVERAGE(AX5:AX9)</f>
        <v>80</v>
      </c>
      <c r="AY10" s="31">
        <f t="shared" si="6"/>
        <v>80</v>
      </c>
      <c r="AZ10" s="31">
        <f t="shared" si="6"/>
        <v>65</v>
      </c>
      <c r="BA10" s="31">
        <f t="shared" si="6"/>
        <v>60</v>
      </c>
      <c r="BB10" s="31">
        <f t="shared" si="6"/>
        <v>65</v>
      </c>
      <c r="BC10" s="31">
        <f t="shared" si="6"/>
        <v>100</v>
      </c>
      <c r="BD10" s="31">
        <f t="shared" si="6"/>
        <v>100</v>
      </c>
      <c r="BE10" s="31">
        <f t="shared" si="6"/>
        <v>100</v>
      </c>
      <c r="BF10" s="31">
        <f t="shared" si="6"/>
        <v>100</v>
      </c>
      <c r="BG10" s="31">
        <f t="shared" si="6"/>
        <v>100</v>
      </c>
      <c r="BH10" s="31">
        <f t="shared" si="6"/>
        <v>95</v>
      </c>
      <c r="BJ10" s="6" t="s">
        <v>29</v>
      </c>
      <c r="BK10" s="17">
        <v>90</v>
      </c>
      <c r="BL10" s="17">
        <v>100</v>
      </c>
      <c r="BM10" s="17">
        <v>95</v>
      </c>
      <c r="BN10" s="17">
        <v>85</v>
      </c>
      <c r="BO10" s="17">
        <v>100</v>
      </c>
      <c r="BP10" s="17">
        <v>95</v>
      </c>
      <c r="BQ10" s="17">
        <v>100</v>
      </c>
      <c r="BR10" s="17">
        <v>100</v>
      </c>
      <c r="BS10" s="17">
        <v>100</v>
      </c>
      <c r="BT10" s="17">
        <v>95</v>
      </c>
      <c r="BU10" s="17">
        <v>100</v>
      </c>
      <c r="BV10" s="17">
        <v>100</v>
      </c>
      <c r="BY10" s="17" t="s">
        <v>38</v>
      </c>
      <c r="BZ10" s="17">
        <v>65</v>
      </c>
      <c r="CA10" s="17">
        <v>50</v>
      </c>
      <c r="CB10" s="17">
        <v>65</v>
      </c>
      <c r="CC10" s="17">
        <v>75</v>
      </c>
      <c r="CD10" s="17">
        <v>95</v>
      </c>
      <c r="CE10" s="17">
        <v>65</v>
      </c>
      <c r="CF10" s="32">
        <f>$CF$11</f>
        <v>75.25</v>
      </c>
      <c r="CH10" s="17" t="s">
        <v>38</v>
      </c>
      <c r="CI10" s="17">
        <v>95</v>
      </c>
      <c r="CJ10" s="17">
        <v>100</v>
      </c>
      <c r="CK10" s="17">
        <v>90</v>
      </c>
      <c r="CL10" s="17">
        <v>100</v>
      </c>
      <c r="CM10" s="17">
        <v>100</v>
      </c>
      <c r="CN10" s="17">
        <v>100</v>
      </c>
      <c r="CO10" s="32">
        <f>$CN$13</f>
        <v>97.6111111111111</v>
      </c>
    </row>
    <row r="11" spans="1:93" ht="15.5" x14ac:dyDescent="0.35">
      <c r="A11" s="25">
        <f>A10+1</f>
        <v>6</v>
      </c>
      <c r="B11" s="26" t="s">
        <v>93</v>
      </c>
      <c r="C11" s="28" t="s">
        <v>94</v>
      </c>
      <c r="F11" s="17" t="s">
        <v>50</v>
      </c>
      <c r="G11" s="17">
        <v>3</v>
      </c>
      <c r="H11" s="17">
        <f t="shared" si="5"/>
        <v>75</v>
      </c>
      <c r="I11" s="17" t="s">
        <v>44</v>
      </c>
      <c r="J11" s="17" t="s">
        <v>50</v>
      </c>
      <c r="K11" s="17">
        <v>4</v>
      </c>
      <c r="L11" s="17">
        <f t="shared" si="0"/>
        <v>100</v>
      </c>
      <c r="M11" s="16" t="s">
        <v>40</v>
      </c>
      <c r="O11" s="17" t="s">
        <v>50</v>
      </c>
      <c r="P11" s="17">
        <v>3</v>
      </c>
      <c r="Q11" s="16">
        <f t="shared" si="1"/>
        <v>75</v>
      </c>
      <c r="R11" s="16" t="s">
        <v>44</v>
      </c>
      <c r="S11" s="16" t="s">
        <v>50</v>
      </c>
      <c r="T11" s="16">
        <v>4</v>
      </c>
      <c r="U11" s="16">
        <f t="shared" si="2"/>
        <v>100</v>
      </c>
      <c r="V11" s="16" t="s">
        <v>40</v>
      </c>
      <c r="X11" s="17" t="s">
        <v>50</v>
      </c>
      <c r="Y11" s="17">
        <v>4</v>
      </c>
      <c r="Z11" s="16">
        <f t="shared" si="3"/>
        <v>100</v>
      </c>
      <c r="AA11" s="16" t="s">
        <v>40</v>
      </c>
      <c r="AB11" s="16" t="s">
        <v>50</v>
      </c>
      <c r="AC11" s="16">
        <v>4</v>
      </c>
      <c r="AD11" s="16">
        <f t="shared" si="4"/>
        <v>100</v>
      </c>
      <c r="AE11" s="16" t="s">
        <v>40</v>
      </c>
      <c r="BJ11" s="6" t="s">
        <v>30</v>
      </c>
      <c r="BK11" s="17">
        <v>65</v>
      </c>
      <c r="BL11" s="17">
        <v>75</v>
      </c>
      <c r="BM11" s="17">
        <v>90</v>
      </c>
      <c r="BN11" s="17">
        <v>75</v>
      </c>
      <c r="BO11" s="17">
        <v>65</v>
      </c>
      <c r="BP11" s="17">
        <v>65</v>
      </c>
      <c r="BQ11" s="17">
        <v>90</v>
      </c>
      <c r="BR11" s="17">
        <v>100</v>
      </c>
      <c r="BS11" s="17">
        <v>100</v>
      </c>
      <c r="BT11" s="17">
        <v>80</v>
      </c>
      <c r="BU11" s="17">
        <v>100</v>
      </c>
      <c r="BV11" s="17">
        <v>100</v>
      </c>
      <c r="BY11" s="17" t="s">
        <v>11</v>
      </c>
      <c r="BZ11" s="32">
        <f>AVERAGE(BZ5:BZ10)</f>
        <v>73.333333333333329</v>
      </c>
      <c r="CA11" s="32">
        <f t="shared" ref="CA11:CE11" si="7">AVERAGE(CA5:CA10)</f>
        <v>64</v>
      </c>
      <c r="CB11" s="32">
        <f t="shared" si="7"/>
        <v>70</v>
      </c>
      <c r="CC11" s="32">
        <f t="shared" si="7"/>
        <v>77.5</v>
      </c>
      <c r="CD11" s="32">
        <f t="shared" si="7"/>
        <v>94.166666666666671</v>
      </c>
      <c r="CE11" s="32">
        <f t="shared" si="7"/>
        <v>72.5</v>
      </c>
      <c r="CF11" s="32">
        <f>AVERAGE(BZ11:CE11)</f>
        <v>75.25</v>
      </c>
      <c r="CH11" s="17" t="s">
        <v>11</v>
      </c>
      <c r="CI11" s="32">
        <f>AVERAGE(CI5:CI10)</f>
        <v>99.166666666666671</v>
      </c>
      <c r="CJ11" s="32">
        <f t="shared" ref="CJ11:CN11" si="8">AVERAGE(CJ5:CJ10)</f>
        <v>98</v>
      </c>
      <c r="CK11" s="32">
        <f t="shared" si="8"/>
        <v>95.833333333333329</v>
      </c>
      <c r="CL11" s="32">
        <f t="shared" si="8"/>
        <v>98.333333333333329</v>
      </c>
      <c r="CM11" s="32">
        <f t="shared" si="8"/>
        <v>99.333333333333329</v>
      </c>
      <c r="CN11" s="32">
        <f t="shared" si="8"/>
        <v>95</v>
      </c>
      <c r="CO11" s="17">
        <v>98</v>
      </c>
    </row>
    <row r="12" spans="1:93" ht="15.5" x14ac:dyDescent="0.35">
      <c r="A12" s="25">
        <v>7</v>
      </c>
      <c r="B12" s="26" t="s">
        <v>95</v>
      </c>
      <c r="C12" s="28" t="s">
        <v>96</v>
      </c>
      <c r="F12" s="17" t="s">
        <v>51</v>
      </c>
      <c r="G12" s="17">
        <v>2</v>
      </c>
      <c r="H12" s="17">
        <f t="shared" si="5"/>
        <v>50</v>
      </c>
      <c r="I12" s="17" t="s">
        <v>43</v>
      </c>
      <c r="J12" s="17" t="s">
        <v>51</v>
      </c>
      <c r="K12" s="17">
        <v>4</v>
      </c>
      <c r="L12" s="17">
        <f t="shared" si="0"/>
        <v>100</v>
      </c>
      <c r="M12" s="16" t="s">
        <v>40</v>
      </c>
      <c r="O12" s="17" t="s">
        <v>51</v>
      </c>
      <c r="P12" s="17">
        <v>3</v>
      </c>
      <c r="Q12" s="16">
        <f t="shared" si="1"/>
        <v>75</v>
      </c>
      <c r="R12" s="16" t="s">
        <v>44</v>
      </c>
      <c r="S12" s="16" t="s">
        <v>51</v>
      </c>
      <c r="T12" s="16">
        <v>4</v>
      </c>
      <c r="U12" s="16">
        <f t="shared" si="2"/>
        <v>100</v>
      </c>
      <c r="V12" s="16" t="s">
        <v>40</v>
      </c>
      <c r="X12" s="17" t="s">
        <v>51</v>
      </c>
      <c r="Y12" s="17">
        <v>4</v>
      </c>
      <c r="Z12" s="16">
        <f t="shared" si="3"/>
        <v>100</v>
      </c>
      <c r="AA12" s="16" t="s">
        <v>40</v>
      </c>
      <c r="AB12" s="16" t="s">
        <v>51</v>
      </c>
      <c r="AC12" s="16">
        <v>4</v>
      </c>
      <c r="AD12" s="16">
        <f t="shared" si="4"/>
        <v>100</v>
      </c>
      <c r="AE12" s="16" t="s">
        <v>40</v>
      </c>
    </row>
    <row r="13" spans="1:93" ht="15.5" x14ac:dyDescent="0.35">
      <c r="A13" s="25">
        <f>A12+1</f>
        <v>8</v>
      </c>
      <c r="B13" s="26" t="s">
        <v>93</v>
      </c>
      <c r="C13" s="28" t="s">
        <v>97</v>
      </c>
      <c r="F13" s="17" t="s">
        <v>48</v>
      </c>
      <c r="G13" s="17">
        <v>3</v>
      </c>
      <c r="H13" s="17">
        <f t="shared" si="5"/>
        <v>75</v>
      </c>
      <c r="I13" s="17" t="s">
        <v>44</v>
      </c>
      <c r="J13" s="17" t="s">
        <v>48</v>
      </c>
      <c r="K13" s="17">
        <v>4</v>
      </c>
      <c r="L13" s="17">
        <f t="shared" si="0"/>
        <v>100</v>
      </c>
      <c r="M13" s="16" t="s">
        <v>40</v>
      </c>
      <c r="O13" s="17" t="s">
        <v>48</v>
      </c>
      <c r="P13" s="17">
        <v>2</v>
      </c>
      <c r="Q13" s="16">
        <f t="shared" si="1"/>
        <v>50</v>
      </c>
      <c r="R13" s="16" t="s">
        <v>43</v>
      </c>
      <c r="S13" s="16" t="s">
        <v>48</v>
      </c>
      <c r="T13" s="16">
        <v>4</v>
      </c>
      <c r="U13" s="16">
        <f t="shared" si="2"/>
        <v>100</v>
      </c>
      <c r="V13" s="16" t="s">
        <v>40</v>
      </c>
      <c r="X13" s="17" t="s">
        <v>48</v>
      </c>
      <c r="Y13" s="17">
        <v>2</v>
      </c>
      <c r="Z13" s="16">
        <f t="shared" si="3"/>
        <v>50</v>
      </c>
      <c r="AA13" s="16" t="s">
        <v>43</v>
      </c>
      <c r="AB13" s="16" t="s">
        <v>48</v>
      </c>
      <c r="AC13" s="16">
        <v>4</v>
      </c>
      <c r="AD13" s="16">
        <f t="shared" si="4"/>
        <v>100</v>
      </c>
      <c r="AE13" s="16" t="s">
        <v>40</v>
      </c>
      <c r="AV13" s="66" t="s">
        <v>26</v>
      </c>
      <c r="AW13" s="60" t="s">
        <v>4</v>
      </c>
      <c r="AX13" s="61"/>
      <c r="AY13" s="61"/>
      <c r="AZ13" s="61"/>
      <c r="BA13" s="61"/>
      <c r="BB13" s="62"/>
      <c r="BC13" s="63" t="s">
        <v>5</v>
      </c>
      <c r="BD13" s="64"/>
      <c r="BE13" s="64"/>
      <c r="BF13" s="64"/>
      <c r="BG13" s="64"/>
      <c r="BH13" s="65"/>
      <c r="CN13" s="24">
        <f>AVERAGE(CI11:CN11)</f>
        <v>97.6111111111111</v>
      </c>
    </row>
    <row r="14" spans="1:93" ht="15.5" x14ac:dyDescent="0.35">
      <c r="A14" s="25">
        <v>9</v>
      </c>
      <c r="B14" s="26" t="s">
        <v>90</v>
      </c>
      <c r="C14" s="28" t="s">
        <v>98</v>
      </c>
      <c r="F14" s="17" t="s">
        <v>52</v>
      </c>
      <c r="G14" s="17">
        <v>3</v>
      </c>
      <c r="H14" s="17">
        <f t="shared" si="5"/>
        <v>75</v>
      </c>
      <c r="I14" s="17" t="s">
        <v>44</v>
      </c>
      <c r="J14" s="17" t="s">
        <v>52</v>
      </c>
      <c r="K14" s="17">
        <v>4</v>
      </c>
      <c r="L14" s="17">
        <f t="shared" si="0"/>
        <v>100</v>
      </c>
      <c r="M14" s="16" t="s">
        <v>40</v>
      </c>
      <c r="O14" s="17" t="s">
        <v>52</v>
      </c>
      <c r="P14" s="17">
        <v>4</v>
      </c>
      <c r="Q14" s="16">
        <f t="shared" si="1"/>
        <v>100</v>
      </c>
      <c r="R14" s="16" t="s">
        <v>40</v>
      </c>
      <c r="S14" s="16" t="s">
        <v>52</v>
      </c>
      <c r="T14" s="16">
        <v>4</v>
      </c>
      <c r="U14" s="16">
        <f t="shared" si="2"/>
        <v>100</v>
      </c>
      <c r="V14" s="16" t="s">
        <v>40</v>
      </c>
      <c r="X14" s="17" t="s">
        <v>52</v>
      </c>
      <c r="Y14" s="17">
        <v>3</v>
      </c>
      <c r="Z14" s="16">
        <f t="shared" si="3"/>
        <v>75</v>
      </c>
      <c r="AA14" s="16" t="s">
        <v>44</v>
      </c>
      <c r="AB14" s="16" t="s">
        <v>52</v>
      </c>
      <c r="AC14" s="16">
        <v>4</v>
      </c>
      <c r="AD14" s="16">
        <f t="shared" si="4"/>
        <v>100</v>
      </c>
      <c r="AE14" s="16" t="s">
        <v>40</v>
      </c>
      <c r="AV14" s="67"/>
      <c r="AW14" s="10" t="s">
        <v>17</v>
      </c>
      <c r="AX14" s="11" t="s">
        <v>18</v>
      </c>
      <c r="AY14" s="11" t="s">
        <v>19</v>
      </c>
      <c r="AZ14" s="11" t="s">
        <v>20</v>
      </c>
      <c r="BA14" s="11" t="s">
        <v>21</v>
      </c>
      <c r="BB14" s="12" t="s">
        <v>22</v>
      </c>
      <c r="BC14" s="13" t="s">
        <v>17</v>
      </c>
      <c r="BD14" s="11" t="s">
        <v>18</v>
      </c>
      <c r="BE14" s="11" t="s">
        <v>19</v>
      </c>
      <c r="BF14" s="11" t="s">
        <v>20</v>
      </c>
      <c r="BG14" s="11" t="s">
        <v>21</v>
      </c>
      <c r="BH14" s="12" t="s">
        <v>22</v>
      </c>
    </row>
    <row r="15" spans="1:93" ht="15.5" x14ac:dyDescent="0.35">
      <c r="A15" s="25">
        <f>A14+1</f>
        <v>10</v>
      </c>
      <c r="B15" s="26" t="s">
        <v>99</v>
      </c>
      <c r="C15" s="27" t="s">
        <v>100</v>
      </c>
      <c r="F15" s="17" t="s">
        <v>55</v>
      </c>
      <c r="G15" s="17">
        <v>2</v>
      </c>
      <c r="H15" s="17">
        <f t="shared" si="5"/>
        <v>50</v>
      </c>
      <c r="I15" s="17" t="s">
        <v>43</v>
      </c>
      <c r="J15" s="17" t="s">
        <v>55</v>
      </c>
      <c r="K15" s="17">
        <v>4</v>
      </c>
      <c r="L15" s="17">
        <f t="shared" si="0"/>
        <v>100</v>
      </c>
      <c r="M15" s="16" t="s">
        <v>40</v>
      </c>
      <c r="O15" s="17" t="s">
        <v>55</v>
      </c>
      <c r="P15" s="17">
        <v>4</v>
      </c>
      <c r="Q15" s="16">
        <f t="shared" si="1"/>
        <v>100</v>
      </c>
      <c r="R15" s="16" t="s">
        <v>40</v>
      </c>
      <c r="S15" s="16" t="s">
        <v>55</v>
      </c>
      <c r="T15" s="16">
        <v>4</v>
      </c>
      <c r="U15" s="16">
        <f t="shared" si="2"/>
        <v>100</v>
      </c>
      <c r="V15" s="16" t="s">
        <v>40</v>
      </c>
      <c r="X15" s="17" t="s">
        <v>55</v>
      </c>
      <c r="Y15" s="17">
        <v>2</v>
      </c>
      <c r="Z15" s="16">
        <f t="shared" si="3"/>
        <v>50</v>
      </c>
      <c r="AA15" s="16" t="s">
        <v>43</v>
      </c>
      <c r="AB15" s="16" t="s">
        <v>55</v>
      </c>
      <c r="AC15" s="16">
        <v>4</v>
      </c>
      <c r="AD15" s="16">
        <f t="shared" si="4"/>
        <v>100</v>
      </c>
      <c r="AE15" s="16" t="s">
        <v>40</v>
      </c>
      <c r="AV15" s="17" t="s">
        <v>56</v>
      </c>
      <c r="AW15" s="18">
        <v>75</v>
      </c>
      <c r="AX15" s="17">
        <v>75</v>
      </c>
      <c r="AY15" s="17">
        <v>75</v>
      </c>
      <c r="AZ15" s="17">
        <v>100</v>
      </c>
      <c r="BA15" s="17">
        <v>50</v>
      </c>
      <c r="BB15" s="22">
        <v>50</v>
      </c>
      <c r="BC15" s="23">
        <v>100</v>
      </c>
      <c r="BD15" s="17">
        <v>100</v>
      </c>
      <c r="BE15" s="17">
        <v>100</v>
      </c>
      <c r="BF15" s="17">
        <v>100</v>
      </c>
      <c r="BG15" s="17">
        <v>100</v>
      </c>
      <c r="BH15" s="22">
        <v>100</v>
      </c>
    </row>
    <row r="16" spans="1:93" ht="15.5" x14ac:dyDescent="0.35">
      <c r="A16" s="25">
        <v>11</v>
      </c>
      <c r="B16" s="26" t="s">
        <v>101</v>
      </c>
      <c r="C16" s="28" t="s">
        <v>102</v>
      </c>
      <c r="F16" s="17" t="s">
        <v>57</v>
      </c>
      <c r="G16" s="17">
        <v>3</v>
      </c>
      <c r="H16" s="17">
        <f t="shared" si="5"/>
        <v>75</v>
      </c>
      <c r="I16" s="17" t="s">
        <v>44</v>
      </c>
      <c r="J16" s="17" t="s">
        <v>57</v>
      </c>
      <c r="K16" s="17">
        <v>4</v>
      </c>
      <c r="L16" s="17">
        <f t="shared" si="0"/>
        <v>100</v>
      </c>
      <c r="M16" s="16" t="s">
        <v>40</v>
      </c>
      <c r="O16" s="17" t="s">
        <v>57</v>
      </c>
      <c r="P16" s="17">
        <v>3</v>
      </c>
      <c r="Q16" s="16">
        <f t="shared" si="1"/>
        <v>75</v>
      </c>
      <c r="R16" s="16" t="s">
        <v>44</v>
      </c>
      <c r="S16" s="16" t="s">
        <v>57</v>
      </c>
      <c r="T16" s="16">
        <v>4</v>
      </c>
      <c r="U16" s="16">
        <f t="shared" si="2"/>
        <v>100</v>
      </c>
      <c r="V16" s="16" t="s">
        <v>40</v>
      </c>
      <c r="X16" s="17" t="s">
        <v>57</v>
      </c>
      <c r="Y16" s="17">
        <v>4</v>
      </c>
      <c r="Z16" s="16">
        <f t="shared" si="3"/>
        <v>100</v>
      </c>
      <c r="AA16" s="16" t="s">
        <v>40</v>
      </c>
      <c r="AB16" s="16" t="s">
        <v>57</v>
      </c>
      <c r="AC16" s="16">
        <v>4</v>
      </c>
      <c r="AD16" s="16">
        <f t="shared" si="4"/>
        <v>100</v>
      </c>
      <c r="AE16" s="16" t="s">
        <v>40</v>
      </c>
      <c r="AV16" s="17" t="s">
        <v>58</v>
      </c>
      <c r="AW16" s="18">
        <v>75</v>
      </c>
      <c r="AX16" s="17">
        <v>75</v>
      </c>
      <c r="AY16" s="17">
        <v>100</v>
      </c>
      <c r="AZ16" s="17">
        <v>25</v>
      </c>
      <c r="BA16" s="17">
        <v>50</v>
      </c>
      <c r="BB16" s="22">
        <v>50</v>
      </c>
      <c r="BC16" s="23">
        <v>100</v>
      </c>
      <c r="BD16" s="17">
        <v>100</v>
      </c>
      <c r="BE16" s="17">
        <v>100</v>
      </c>
      <c r="BF16" s="17">
        <v>100</v>
      </c>
      <c r="BG16" s="17">
        <v>100</v>
      </c>
      <c r="BH16" s="22">
        <v>100</v>
      </c>
    </row>
    <row r="17" spans="1:61" ht="15.5" x14ac:dyDescent="0.35">
      <c r="A17" s="25">
        <f>A16+1</f>
        <v>12</v>
      </c>
      <c r="B17" s="26" t="s">
        <v>88</v>
      </c>
      <c r="C17" s="28" t="s">
        <v>103</v>
      </c>
      <c r="F17" s="17" t="s">
        <v>56</v>
      </c>
      <c r="G17" s="17">
        <v>3</v>
      </c>
      <c r="H17" s="17">
        <f t="shared" si="5"/>
        <v>75</v>
      </c>
      <c r="I17" s="17" t="s">
        <v>44</v>
      </c>
      <c r="J17" s="17" t="s">
        <v>56</v>
      </c>
      <c r="K17" s="17">
        <v>4</v>
      </c>
      <c r="L17" s="17">
        <f t="shared" si="0"/>
        <v>100</v>
      </c>
      <c r="M17" s="16" t="s">
        <v>40</v>
      </c>
      <c r="O17" s="17" t="s">
        <v>56</v>
      </c>
      <c r="P17" s="17">
        <v>3</v>
      </c>
      <c r="Q17" s="16">
        <f t="shared" si="1"/>
        <v>75</v>
      </c>
      <c r="R17" s="16" t="s">
        <v>44</v>
      </c>
      <c r="S17" s="16" t="s">
        <v>56</v>
      </c>
      <c r="T17" s="16">
        <v>4</v>
      </c>
      <c r="U17" s="16">
        <f t="shared" si="2"/>
        <v>100</v>
      </c>
      <c r="V17" s="16" t="s">
        <v>40</v>
      </c>
      <c r="X17" s="17" t="s">
        <v>56</v>
      </c>
      <c r="Y17" s="17">
        <v>3</v>
      </c>
      <c r="Z17" s="16">
        <f t="shared" si="3"/>
        <v>75</v>
      </c>
      <c r="AA17" s="16" t="s">
        <v>44</v>
      </c>
      <c r="AB17" s="16" t="s">
        <v>56</v>
      </c>
      <c r="AC17" s="16">
        <v>4</v>
      </c>
      <c r="AD17" s="16">
        <f t="shared" si="4"/>
        <v>100</v>
      </c>
      <c r="AE17" s="16" t="s">
        <v>40</v>
      </c>
      <c r="AV17" s="17" t="s">
        <v>59</v>
      </c>
      <c r="AW17" s="18">
        <v>75</v>
      </c>
      <c r="AX17" s="17">
        <v>75</v>
      </c>
      <c r="AY17" s="17">
        <v>100</v>
      </c>
      <c r="AZ17" s="17">
        <v>25</v>
      </c>
      <c r="BA17" s="17">
        <v>50</v>
      </c>
      <c r="BB17" s="22">
        <v>50</v>
      </c>
      <c r="BC17" s="23">
        <v>100</v>
      </c>
      <c r="BD17" s="17">
        <v>100</v>
      </c>
      <c r="BE17" s="17">
        <v>100</v>
      </c>
      <c r="BF17" s="17">
        <v>100</v>
      </c>
      <c r="BG17" s="17">
        <v>100</v>
      </c>
      <c r="BH17" s="22">
        <v>100</v>
      </c>
    </row>
    <row r="18" spans="1:61" ht="15.5" x14ac:dyDescent="0.35">
      <c r="A18" s="25">
        <v>13</v>
      </c>
      <c r="B18" s="26" t="s">
        <v>104</v>
      </c>
      <c r="C18" s="28" t="s">
        <v>105</v>
      </c>
      <c r="F18" s="17" t="s">
        <v>60</v>
      </c>
      <c r="G18" s="17">
        <v>2</v>
      </c>
      <c r="H18" s="17">
        <f t="shared" si="5"/>
        <v>50</v>
      </c>
      <c r="I18" s="17" t="s">
        <v>43</v>
      </c>
      <c r="J18" s="17" t="s">
        <v>60</v>
      </c>
      <c r="K18" s="17">
        <v>3</v>
      </c>
      <c r="L18" s="17">
        <f t="shared" si="0"/>
        <v>75</v>
      </c>
      <c r="M18" s="17" t="s">
        <v>44</v>
      </c>
      <c r="O18" s="17" t="s">
        <v>60</v>
      </c>
      <c r="P18" s="17">
        <v>3</v>
      </c>
      <c r="Q18" s="16">
        <f t="shared" si="1"/>
        <v>75</v>
      </c>
      <c r="R18" s="16" t="s">
        <v>44</v>
      </c>
      <c r="S18" s="16" t="s">
        <v>60</v>
      </c>
      <c r="T18" s="16">
        <v>4</v>
      </c>
      <c r="U18" s="16">
        <f t="shared" si="2"/>
        <v>100</v>
      </c>
      <c r="V18" s="16" t="s">
        <v>40</v>
      </c>
      <c r="X18" s="17" t="s">
        <v>60</v>
      </c>
      <c r="Y18" s="17">
        <v>4</v>
      </c>
      <c r="Z18" s="16">
        <f t="shared" si="3"/>
        <v>100</v>
      </c>
      <c r="AA18" s="16" t="s">
        <v>40</v>
      </c>
      <c r="AB18" s="16" t="s">
        <v>60</v>
      </c>
      <c r="AC18" s="16">
        <v>4</v>
      </c>
      <c r="AD18" s="16">
        <f t="shared" si="4"/>
        <v>100</v>
      </c>
      <c r="AE18" s="16" t="s">
        <v>40</v>
      </c>
      <c r="AV18" s="17" t="s">
        <v>47</v>
      </c>
      <c r="AW18" s="18">
        <v>75</v>
      </c>
      <c r="AX18" s="17">
        <v>75</v>
      </c>
      <c r="AY18" s="17">
        <v>100</v>
      </c>
      <c r="AZ18" s="17">
        <v>25</v>
      </c>
      <c r="BA18" s="17">
        <v>50</v>
      </c>
      <c r="BB18" s="22">
        <v>50</v>
      </c>
      <c r="BC18" s="23">
        <v>100</v>
      </c>
      <c r="BD18" s="17">
        <v>100</v>
      </c>
      <c r="BE18" s="17">
        <v>100</v>
      </c>
      <c r="BF18" s="17">
        <v>75</v>
      </c>
      <c r="BG18" s="17">
        <v>100</v>
      </c>
      <c r="BH18" s="22">
        <v>100</v>
      </c>
    </row>
    <row r="19" spans="1:61" ht="15.5" x14ac:dyDescent="0.35">
      <c r="A19" s="25">
        <f>A18+1</f>
        <v>14</v>
      </c>
      <c r="B19" s="26" t="s">
        <v>106</v>
      </c>
      <c r="C19" s="27" t="s">
        <v>107</v>
      </c>
      <c r="F19" s="17" t="s">
        <v>61</v>
      </c>
      <c r="G19" s="17">
        <v>2</v>
      </c>
      <c r="H19" s="17">
        <f t="shared" si="5"/>
        <v>50</v>
      </c>
      <c r="I19" s="17" t="s">
        <v>43</v>
      </c>
      <c r="J19" s="17" t="s">
        <v>61</v>
      </c>
      <c r="K19" s="17">
        <v>4</v>
      </c>
      <c r="L19" s="17">
        <f t="shared" si="0"/>
        <v>100</v>
      </c>
      <c r="M19" s="16" t="s">
        <v>40</v>
      </c>
      <c r="O19" s="17" t="s">
        <v>61</v>
      </c>
      <c r="P19" s="17">
        <v>3</v>
      </c>
      <c r="Q19" s="16">
        <f t="shared" si="1"/>
        <v>75</v>
      </c>
      <c r="R19" s="16" t="s">
        <v>44</v>
      </c>
      <c r="S19" s="16" t="s">
        <v>61</v>
      </c>
      <c r="T19" s="16">
        <v>4</v>
      </c>
      <c r="U19" s="16">
        <f t="shared" si="2"/>
        <v>100</v>
      </c>
      <c r="V19" s="16" t="s">
        <v>40</v>
      </c>
      <c r="X19" s="17" t="s">
        <v>61</v>
      </c>
      <c r="Y19" s="17">
        <v>4</v>
      </c>
      <c r="Z19" s="16">
        <f t="shared" si="3"/>
        <v>100</v>
      </c>
      <c r="AA19" s="16" t="s">
        <v>40</v>
      </c>
      <c r="AB19" s="16" t="s">
        <v>61</v>
      </c>
      <c r="AC19" s="16">
        <v>4</v>
      </c>
      <c r="AD19" s="16">
        <f t="shared" si="4"/>
        <v>100</v>
      </c>
      <c r="AE19" s="16" t="s">
        <v>40</v>
      </c>
      <c r="AV19" s="17" t="s">
        <v>49</v>
      </c>
      <c r="AW19" s="18">
        <v>75</v>
      </c>
      <c r="AX19" s="17">
        <v>75</v>
      </c>
      <c r="AY19" s="17">
        <v>100</v>
      </c>
      <c r="AZ19" s="17">
        <v>25</v>
      </c>
      <c r="BA19" s="17">
        <v>75</v>
      </c>
      <c r="BB19" s="22">
        <v>50</v>
      </c>
      <c r="BC19" s="23">
        <v>100</v>
      </c>
      <c r="BD19" s="17">
        <v>100</v>
      </c>
      <c r="BE19" s="17">
        <v>100</v>
      </c>
      <c r="BF19" s="17">
        <v>75</v>
      </c>
      <c r="BG19" s="17">
        <v>100</v>
      </c>
      <c r="BH19" s="22">
        <v>100</v>
      </c>
    </row>
    <row r="20" spans="1:61" ht="15.5" x14ac:dyDescent="0.35">
      <c r="A20" s="25">
        <v>15</v>
      </c>
      <c r="B20" s="26" t="s">
        <v>95</v>
      </c>
      <c r="C20" s="28" t="s">
        <v>108</v>
      </c>
      <c r="F20" s="17" t="s">
        <v>62</v>
      </c>
      <c r="G20" s="17">
        <v>2</v>
      </c>
      <c r="H20" s="17">
        <f t="shared" si="5"/>
        <v>50</v>
      </c>
      <c r="I20" s="17" t="s">
        <v>43</v>
      </c>
      <c r="J20" s="17" t="s">
        <v>62</v>
      </c>
      <c r="K20" s="17">
        <v>4</v>
      </c>
      <c r="L20" s="17">
        <f t="shared" si="0"/>
        <v>100</v>
      </c>
      <c r="M20" s="16" t="s">
        <v>40</v>
      </c>
      <c r="O20" s="17" t="s">
        <v>62</v>
      </c>
      <c r="P20" s="17">
        <v>3</v>
      </c>
      <c r="Q20" s="16">
        <f t="shared" si="1"/>
        <v>75</v>
      </c>
      <c r="R20" s="16" t="s">
        <v>44</v>
      </c>
      <c r="S20" s="16" t="s">
        <v>62</v>
      </c>
      <c r="T20" s="16">
        <v>4</v>
      </c>
      <c r="U20" s="16">
        <f t="shared" si="2"/>
        <v>100</v>
      </c>
      <c r="V20" s="16" t="s">
        <v>40</v>
      </c>
      <c r="X20" s="17" t="s">
        <v>62</v>
      </c>
      <c r="Y20" s="17">
        <v>4</v>
      </c>
      <c r="Z20" s="16">
        <f t="shared" si="3"/>
        <v>100</v>
      </c>
      <c r="AA20" s="16" t="s">
        <v>40</v>
      </c>
      <c r="AB20" s="16" t="s">
        <v>62</v>
      </c>
      <c r="AC20" s="16">
        <v>4</v>
      </c>
      <c r="AD20" s="16">
        <f t="shared" si="4"/>
        <v>100</v>
      </c>
      <c r="AE20" s="16" t="s">
        <v>40</v>
      </c>
      <c r="AV20" s="17" t="s">
        <v>63</v>
      </c>
      <c r="AW20" s="18">
        <v>50</v>
      </c>
      <c r="AX20" s="17">
        <v>75</v>
      </c>
      <c r="AY20" s="17">
        <v>100</v>
      </c>
      <c r="AZ20" s="17">
        <v>25</v>
      </c>
      <c r="BA20" s="17">
        <v>50</v>
      </c>
      <c r="BB20" s="22">
        <v>50</v>
      </c>
      <c r="BC20" s="23">
        <v>100</v>
      </c>
      <c r="BD20" s="17">
        <v>100</v>
      </c>
      <c r="BE20" s="17">
        <v>100</v>
      </c>
      <c r="BF20" s="17">
        <v>75</v>
      </c>
      <c r="BG20" s="17">
        <v>100</v>
      </c>
      <c r="BH20" s="22">
        <v>100</v>
      </c>
    </row>
    <row r="21" spans="1:61" ht="16" thickBot="1" x14ac:dyDescent="0.4">
      <c r="A21" s="25">
        <f>A20+1</f>
        <v>16</v>
      </c>
      <c r="B21" s="26" t="s">
        <v>104</v>
      </c>
      <c r="C21" s="28" t="s">
        <v>109</v>
      </c>
      <c r="F21" s="17" t="s">
        <v>64</v>
      </c>
      <c r="G21" s="17">
        <v>3</v>
      </c>
      <c r="H21" s="17">
        <f t="shared" si="5"/>
        <v>75</v>
      </c>
      <c r="I21" s="17" t="s">
        <v>44</v>
      </c>
      <c r="J21" s="17" t="s">
        <v>64</v>
      </c>
      <c r="K21" s="17">
        <v>4</v>
      </c>
      <c r="L21" s="17">
        <f t="shared" si="0"/>
        <v>100</v>
      </c>
      <c r="M21" s="16" t="s">
        <v>40</v>
      </c>
      <c r="O21" s="17" t="s">
        <v>64</v>
      </c>
      <c r="P21" s="17">
        <v>4</v>
      </c>
      <c r="Q21" s="16">
        <f t="shared" si="1"/>
        <v>100</v>
      </c>
      <c r="R21" s="16" t="s">
        <v>40</v>
      </c>
      <c r="S21" s="16" t="s">
        <v>64</v>
      </c>
      <c r="T21" s="16">
        <v>4</v>
      </c>
      <c r="U21" s="16">
        <f t="shared" si="2"/>
        <v>100</v>
      </c>
      <c r="V21" s="16" t="s">
        <v>40</v>
      </c>
      <c r="X21" s="17" t="s">
        <v>64</v>
      </c>
      <c r="Y21" s="17">
        <v>4</v>
      </c>
      <c r="Z21" s="16">
        <f t="shared" si="3"/>
        <v>100</v>
      </c>
      <c r="AA21" s="16" t="s">
        <v>40</v>
      </c>
      <c r="AB21" s="16" t="s">
        <v>64</v>
      </c>
      <c r="AC21" s="16">
        <v>4</v>
      </c>
      <c r="AD21" s="16">
        <f t="shared" si="4"/>
        <v>100</v>
      </c>
      <c r="AE21" s="16" t="s">
        <v>40</v>
      </c>
      <c r="AV21" s="29" t="s">
        <v>11</v>
      </c>
      <c r="AW21" s="33">
        <f>AVERAGE(AW15:AW20)</f>
        <v>70.833333333333329</v>
      </c>
      <c r="AX21" s="33">
        <f t="shared" ref="AX21:BH21" si="9">AVERAGE(AX15:AX20)</f>
        <v>75</v>
      </c>
      <c r="AY21" s="33">
        <f t="shared" si="9"/>
        <v>95.833333333333329</v>
      </c>
      <c r="AZ21" s="33">
        <f t="shared" si="9"/>
        <v>37.5</v>
      </c>
      <c r="BA21" s="33">
        <f t="shared" si="9"/>
        <v>54.166666666666664</v>
      </c>
      <c r="BB21" s="33">
        <f t="shared" si="9"/>
        <v>50</v>
      </c>
      <c r="BC21" s="33">
        <f t="shared" si="9"/>
        <v>100</v>
      </c>
      <c r="BD21" s="33">
        <f t="shared" si="9"/>
        <v>100</v>
      </c>
      <c r="BE21" s="33">
        <f t="shared" si="9"/>
        <v>100</v>
      </c>
      <c r="BF21" s="33">
        <f t="shared" si="9"/>
        <v>87.5</v>
      </c>
      <c r="BG21" s="33">
        <f t="shared" si="9"/>
        <v>100</v>
      </c>
      <c r="BH21" s="33">
        <f t="shared" si="9"/>
        <v>100</v>
      </c>
    </row>
    <row r="22" spans="1:61" ht="15.5" x14ac:dyDescent="0.35">
      <c r="A22" s="25">
        <f t="shared" ref="A22:A37" si="10">A21+1</f>
        <v>17</v>
      </c>
      <c r="B22" s="26" t="s">
        <v>99</v>
      </c>
      <c r="C22" s="28" t="s">
        <v>110</v>
      </c>
      <c r="F22" s="17" t="s">
        <v>65</v>
      </c>
      <c r="G22" s="17">
        <v>2</v>
      </c>
      <c r="H22" s="17">
        <f t="shared" si="5"/>
        <v>50</v>
      </c>
      <c r="I22" s="17" t="s">
        <v>43</v>
      </c>
      <c r="J22" s="17" t="s">
        <v>65</v>
      </c>
      <c r="K22" s="17">
        <v>4</v>
      </c>
      <c r="L22" s="17">
        <f t="shared" si="0"/>
        <v>100</v>
      </c>
      <c r="M22" s="16" t="s">
        <v>40</v>
      </c>
      <c r="O22" s="17" t="s">
        <v>65</v>
      </c>
      <c r="P22" s="17">
        <v>2</v>
      </c>
      <c r="Q22" s="16">
        <f t="shared" si="1"/>
        <v>50</v>
      </c>
      <c r="R22" s="16" t="s">
        <v>43</v>
      </c>
      <c r="S22" s="16" t="s">
        <v>65</v>
      </c>
      <c r="T22" s="16">
        <v>4</v>
      </c>
      <c r="U22" s="16">
        <f t="shared" si="2"/>
        <v>100</v>
      </c>
      <c r="V22" s="16" t="s">
        <v>40</v>
      </c>
      <c r="X22" s="17" t="s">
        <v>65</v>
      </c>
      <c r="Y22" s="17">
        <v>2</v>
      </c>
      <c r="Z22" s="16">
        <f t="shared" si="3"/>
        <v>50</v>
      </c>
      <c r="AA22" s="16" t="s">
        <v>43</v>
      </c>
      <c r="AB22" s="16" t="s">
        <v>65</v>
      </c>
      <c r="AC22" s="16">
        <v>4</v>
      </c>
      <c r="AD22" s="16">
        <f t="shared" si="4"/>
        <v>100</v>
      </c>
      <c r="AE22" s="16" t="s">
        <v>40</v>
      </c>
    </row>
    <row r="23" spans="1:61" ht="15.5" x14ac:dyDescent="0.35">
      <c r="A23" s="25">
        <f t="shared" si="10"/>
        <v>18</v>
      </c>
      <c r="B23" s="26" t="s">
        <v>106</v>
      </c>
      <c r="C23" s="28" t="s">
        <v>111</v>
      </c>
      <c r="F23" s="17" t="s">
        <v>63</v>
      </c>
      <c r="G23" s="17">
        <v>2</v>
      </c>
      <c r="H23" s="17">
        <f t="shared" si="5"/>
        <v>50</v>
      </c>
      <c r="I23" s="17" t="s">
        <v>43</v>
      </c>
      <c r="J23" s="17" t="s">
        <v>63</v>
      </c>
      <c r="K23" s="17">
        <v>4</v>
      </c>
      <c r="L23" s="17">
        <f t="shared" si="0"/>
        <v>100</v>
      </c>
      <c r="M23" s="16" t="s">
        <v>40</v>
      </c>
      <c r="O23" s="17" t="s">
        <v>63</v>
      </c>
      <c r="P23" s="17">
        <v>3</v>
      </c>
      <c r="Q23" s="16">
        <f t="shared" si="1"/>
        <v>75</v>
      </c>
      <c r="R23" s="16" t="s">
        <v>44</v>
      </c>
      <c r="S23" s="16" t="s">
        <v>63</v>
      </c>
      <c r="T23" s="16">
        <v>4</v>
      </c>
      <c r="U23" s="16">
        <f t="shared" si="2"/>
        <v>100</v>
      </c>
      <c r="V23" s="16" t="s">
        <v>40</v>
      </c>
      <c r="X23" s="17" t="s">
        <v>63</v>
      </c>
      <c r="Y23" s="17">
        <v>4</v>
      </c>
      <c r="Z23" s="16">
        <f t="shared" si="3"/>
        <v>100</v>
      </c>
      <c r="AA23" s="16" t="s">
        <v>40</v>
      </c>
      <c r="AB23" s="16" t="s">
        <v>63</v>
      </c>
      <c r="AC23" s="16">
        <v>4</v>
      </c>
      <c r="AD23" s="16">
        <f t="shared" si="4"/>
        <v>100</v>
      </c>
      <c r="AE23" s="16" t="s">
        <v>40</v>
      </c>
    </row>
    <row r="24" spans="1:61" ht="16" thickBot="1" x14ac:dyDescent="0.4">
      <c r="A24" s="25">
        <f t="shared" si="10"/>
        <v>19</v>
      </c>
      <c r="B24" s="26" t="s">
        <v>112</v>
      </c>
      <c r="C24" s="28" t="s">
        <v>113</v>
      </c>
      <c r="F24" s="17" t="s">
        <v>66</v>
      </c>
      <c r="G24" s="17">
        <v>3</v>
      </c>
      <c r="H24" s="17">
        <f t="shared" si="5"/>
        <v>75</v>
      </c>
      <c r="I24" s="17" t="s">
        <v>44</v>
      </c>
      <c r="J24" s="17" t="s">
        <v>66</v>
      </c>
      <c r="K24" s="17">
        <v>3</v>
      </c>
      <c r="L24" s="17">
        <f t="shared" si="0"/>
        <v>75</v>
      </c>
      <c r="M24" s="17" t="s">
        <v>44</v>
      </c>
      <c r="O24" s="17" t="s">
        <v>66</v>
      </c>
      <c r="P24" s="17">
        <v>3</v>
      </c>
      <c r="Q24" s="16">
        <f t="shared" si="1"/>
        <v>75</v>
      </c>
      <c r="R24" s="16" t="s">
        <v>44</v>
      </c>
      <c r="S24" s="16" t="s">
        <v>66</v>
      </c>
      <c r="T24" s="16">
        <v>4</v>
      </c>
      <c r="U24" s="16">
        <f t="shared" si="2"/>
        <v>100</v>
      </c>
      <c r="V24" s="16" t="s">
        <v>40</v>
      </c>
      <c r="X24" s="17" t="s">
        <v>66</v>
      </c>
      <c r="Y24" s="17">
        <v>4</v>
      </c>
      <c r="Z24" s="16">
        <f t="shared" si="3"/>
        <v>100</v>
      </c>
      <c r="AA24" s="16" t="s">
        <v>40</v>
      </c>
      <c r="AB24" s="16" t="s">
        <v>66</v>
      </c>
      <c r="AC24" s="16">
        <v>4</v>
      </c>
      <c r="AD24" s="16">
        <f t="shared" si="4"/>
        <v>100</v>
      </c>
      <c r="AE24" s="16" t="s">
        <v>40</v>
      </c>
      <c r="AV24" s="68" t="s">
        <v>27</v>
      </c>
      <c r="AW24" s="60" t="s">
        <v>4</v>
      </c>
      <c r="AX24" s="61"/>
      <c r="AY24" s="61"/>
      <c r="AZ24" s="61"/>
      <c r="BA24" s="61"/>
      <c r="BB24" s="62"/>
      <c r="BC24" s="63" t="s">
        <v>5</v>
      </c>
      <c r="BD24" s="64"/>
      <c r="BE24" s="64"/>
      <c r="BF24" s="64"/>
      <c r="BG24" s="64"/>
      <c r="BH24" s="65"/>
    </row>
    <row r="25" spans="1:61" ht="15.5" x14ac:dyDescent="0.35">
      <c r="A25" s="25">
        <f t="shared" si="10"/>
        <v>20</v>
      </c>
      <c r="B25" s="26" t="s">
        <v>104</v>
      </c>
      <c r="C25" s="28" t="s">
        <v>114</v>
      </c>
      <c r="F25" s="17" t="s">
        <v>67</v>
      </c>
      <c r="G25" s="17">
        <v>2</v>
      </c>
      <c r="H25" s="17">
        <f t="shared" si="5"/>
        <v>50</v>
      </c>
      <c r="I25" s="17" t="s">
        <v>43</v>
      </c>
      <c r="J25" s="17" t="s">
        <v>68</v>
      </c>
      <c r="K25" s="17">
        <v>4</v>
      </c>
      <c r="L25" s="17">
        <f t="shared" si="0"/>
        <v>100</v>
      </c>
      <c r="M25" s="17" t="s">
        <v>40</v>
      </c>
      <c r="N25" s="6"/>
      <c r="O25" s="17" t="s">
        <v>67</v>
      </c>
      <c r="P25" s="17">
        <v>1</v>
      </c>
      <c r="Q25" s="16">
        <f t="shared" si="1"/>
        <v>25</v>
      </c>
      <c r="R25" s="16" t="s">
        <v>69</v>
      </c>
      <c r="S25" s="16" t="s">
        <v>68</v>
      </c>
      <c r="T25" s="16">
        <v>4</v>
      </c>
      <c r="U25" s="16">
        <f t="shared" si="2"/>
        <v>100</v>
      </c>
      <c r="V25" s="16" t="s">
        <v>40</v>
      </c>
      <c r="X25" s="17" t="s">
        <v>67</v>
      </c>
      <c r="Y25" s="17">
        <v>1</v>
      </c>
      <c r="Z25" s="16">
        <f t="shared" si="3"/>
        <v>25</v>
      </c>
      <c r="AA25" s="16" t="s">
        <v>69</v>
      </c>
      <c r="AB25" s="16" t="s">
        <v>68</v>
      </c>
      <c r="AC25" s="16">
        <v>4</v>
      </c>
      <c r="AD25" s="16">
        <f t="shared" si="4"/>
        <v>100</v>
      </c>
      <c r="AE25" s="16" t="s">
        <v>40</v>
      </c>
      <c r="AV25" s="69"/>
      <c r="AW25" s="34" t="s">
        <v>17</v>
      </c>
      <c r="AX25" s="35" t="s">
        <v>18</v>
      </c>
      <c r="AY25" s="35" t="s">
        <v>19</v>
      </c>
      <c r="AZ25" s="35" t="s">
        <v>20</v>
      </c>
      <c r="BA25" s="35" t="s">
        <v>21</v>
      </c>
      <c r="BB25" s="36" t="s">
        <v>22</v>
      </c>
      <c r="BC25" s="34" t="s">
        <v>17</v>
      </c>
      <c r="BD25" s="35" t="s">
        <v>18</v>
      </c>
      <c r="BE25" s="35" t="s">
        <v>19</v>
      </c>
      <c r="BF25" s="35" t="s">
        <v>20</v>
      </c>
      <c r="BG25" s="35" t="s">
        <v>21</v>
      </c>
      <c r="BH25" s="36" t="s">
        <v>22</v>
      </c>
    </row>
    <row r="26" spans="1:61" ht="15.5" x14ac:dyDescent="0.35">
      <c r="A26" s="25">
        <f t="shared" si="10"/>
        <v>21</v>
      </c>
      <c r="B26" s="26" t="s">
        <v>88</v>
      </c>
      <c r="C26" s="28" t="s">
        <v>115</v>
      </c>
      <c r="F26" s="17" t="s">
        <v>68</v>
      </c>
      <c r="G26" s="17">
        <v>4</v>
      </c>
      <c r="H26" s="17">
        <f t="shared" si="5"/>
        <v>100</v>
      </c>
      <c r="I26" s="17" t="s">
        <v>40</v>
      </c>
      <c r="J26" s="17" t="s">
        <v>70</v>
      </c>
      <c r="K26" s="17">
        <v>4</v>
      </c>
      <c r="L26" s="17">
        <f t="shared" si="0"/>
        <v>100</v>
      </c>
      <c r="M26" s="17" t="s">
        <v>40</v>
      </c>
      <c r="O26" s="17" t="s">
        <v>68</v>
      </c>
      <c r="P26" s="17">
        <v>4</v>
      </c>
      <c r="Q26" s="16">
        <f t="shared" si="1"/>
        <v>100</v>
      </c>
      <c r="R26" s="16" t="s">
        <v>40</v>
      </c>
      <c r="S26" s="16" t="s">
        <v>70</v>
      </c>
      <c r="T26" s="16">
        <v>4</v>
      </c>
      <c r="U26" s="16">
        <f t="shared" si="2"/>
        <v>100</v>
      </c>
      <c r="V26" s="16" t="s">
        <v>40</v>
      </c>
      <c r="X26" s="17" t="s">
        <v>68</v>
      </c>
      <c r="Y26" s="17">
        <v>4</v>
      </c>
      <c r="Z26" s="16">
        <f t="shared" si="3"/>
        <v>100</v>
      </c>
      <c r="AA26" s="16" t="s">
        <v>40</v>
      </c>
      <c r="AB26" s="16" t="s">
        <v>70</v>
      </c>
      <c r="AC26" s="16">
        <v>4</v>
      </c>
      <c r="AD26" s="16">
        <f t="shared" si="4"/>
        <v>100</v>
      </c>
      <c r="AE26" s="16" t="s">
        <v>40</v>
      </c>
      <c r="AV26" s="37" t="s">
        <v>42</v>
      </c>
      <c r="AW26" s="23">
        <v>50</v>
      </c>
      <c r="AX26" s="17">
        <v>100</v>
      </c>
      <c r="AY26" s="17">
        <v>75</v>
      </c>
      <c r="AZ26" s="17">
        <v>75</v>
      </c>
      <c r="BA26" s="17">
        <v>75</v>
      </c>
      <c r="BB26" s="22">
        <v>75</v>
      </c>
      <c r="BC26" s="23">
        <v>100</v>
      </c>
      <c r="BD26" s="17">
        <v>100</v>
      </c>
      <c r="BE26" s="17">
        <v>100</v>
      </c>
      <c r="BF26" s="17">
        <v>100</v>
      </c>
      <c r="BG26" s="17">
        <v>100</v>
      </c>
      <c r="BH26" s="22">
        <v>100</v>
      </c>
    </row>
    <row r="27" spans="1:61" ht="15.5" x14ac:dyDescent="0.35">
      <c r="A27" s="25">
        <f t="shared" si="10"/>
        <v>22</v>
      </c>
      <c r="B27" s="26" t="s">
        <v>99</v>
      </c>
      <c r="C27" s="28" t="s">
        <v>116</v>
      </c>
      <c r="F27" s="17" t="s">
        <v>70</v>
      </c>
      <c r="G27" s="17">
        <v>2</v>
      </c>
      <c r="H27" s="17">
        <f t="shared" si="5"/>
        <v>50</v>
      </c>
      <c r="I27" s="17" t="s">
        <v>43</v>
      </c>
      <c r="J27" s="17" t="s">
        <v>71</v>
      </c>
      <c r="K27" s="17">
        <v>4</v>
      </c>
      <c r="L27" s="17">
        <f t="shared" si="0"/>
        <v>100</v>
      </c>
      <c r="M27" s="17" t="s">
        <v>40</v>
      </c>
      <c r="O27" s="17" t="s">
        <v>70</v>
      </c>
      <c r="P27" s="17">
        <v>3</v>
      </c>
      <c r="Q27" s="16">
        <f t="shared" si="1"/>
        <v>75</v>
      </c>
      <c r="R27" s="16" t="s">
        <v>44</v>
      </c>
      <c r="S27" s="16" t="s">
        <v>71</v>
      </c>
      <c r="T27" s="16">
        <v>4</v>
      </c>
      <c r="U27" s="16">
        <f t="shared" si="2"/>
        <v>100</v>
      </c>
      <c r="V27" s="16" t="s">
        <v>40</v>
      </c>
      <c r="X27" s="17" t="s">
        <v>70</v>
      </c>
      <c r="Y27" s="17">
        <v>4</v>
      </c>
      <c r="Z27" s="16">
        <f t="shared" si="3"/>
        <v>100</v>
      </c>
      <c r="AA27" s="16" t="s">
        <v>40</v>
      </c>
      <c r="AB27" s="16" t="s">
        <v>71</v>
      </c>
      <c r="AC27" s="16">
        <v>4</v>
      </c>
      <c r="AD27" s="16">
        <f t="shared" si="4"/>
        <v>100</v>
      </c>
      <c r="AE27" s="16" t="s">
        <v>40</v>
      </c>
      <c r="AV27" s="37" t="s">
        <v>72</v>
      </c>
      <c r="AW27" s="23">
        <v>75</v>
      </c>
      <c r="AX27" s="17">
        <v>100</v>
      </c>
      <c r="AY27" s="17">
        <v>75</v>
      </c>
      <c r="AZ27" s="17">
        <v>75</v>
      </c>
      <c r="BA27" s="17">
        <v>75</v>
      </c>
      <c r="BB27" s="22">
        <v>75</v>
      </c>
      <c r="BC27" s="23">
        <v>100</v>
      </c>
      <c r="BD27" s="17">
        <v>100</v>
      </c>
      <c r="BE27" s="17">
        <v>100</v>
      </c>
      <c r="BF27" s="17">
        <v>75</v>
      </c>
      <c r="BG27" s="17">
        <v>100</v>
      </c>
      <c r="BH27" s="22">
        <v>100</v>
      </c>
    </row>
    <row r="28" spans="1:61" ht="15.5" x14ac:dyDescent="0.35">
      <c r="A28" s="25">
        <f t="shared" si="10"/>
        <v>23</v>
      </c>
      <c r="B28" s="26" t="s">
        <v>104</v>
      </c>
      <c r="C28" s="28" t="s">
        <v>117</v>
      </c>
      <c r="F28" s="17" t="s">
        <v>71</v>
      </c>
      <c r="G28" s="17">
        <v>2</v>
      </c>
      <c r="H28" s="17">
        <f t="shared" si="5"/>
        <v>50</v>
      </c>
      <c r="I28" s="17" t="s">
        <v>43</v>
      </c>
      <c r="J28" s="17" t="s">
        <v>73</v>
      </c>
      <c r="K28" s="17">
        <v>3</v>
      </c>
      <c r="L28" s="17">
        <f t="shared" si="0"/>
        <v>75</v>
      </c>
      <c r="M28" s="17" t="s">
        <v>44</v>
      </c>
      <c r="O28" s="17" t="s">
        <v>71</v>
      </c>
      <c r="P28" s="17">
        <v>3</v>
      </c>
      <c r="Q28" s="16">
        <f t="shared" si="1"/>
        <v>75</v>
      </c>
      <c r="R28" s="16" t="s">
        <v>44</v>
      </c>
      <c r="S28" s="16" t="s">
        <v>73</v>
      </c>
      <c r="T28" s="16">
        <v>4</v>
      </c>
      <c r="U28" s="16">
        <f t="shared" si="2"/>
        <v>100</v>
      </c>
      <c r="V28" s="16" t="s">
        <v>40</v>
      </c>
      <c r="X28" s="17" t="s">
        <v>71</v>
      </c>
      <c r="Y28" s="17">
        <v>4</v>
      </c>
      <c r="Z28" s="16">
        <f t="shared" si="3"/>
        <v>100</v>
      </c>
      <c r="AA28" s="16" t="s">
        <v>40</v>
      </c>
      <c r="AB28" s="16" t="s">
        <v>73</v>
      </c>
      <c r="AC28" s="16">
        <v>4</v>
      </c>
      <c r="AD28" s="16">
        <f t="shared" si="4"/>
        <v>100</v>
      </c>
      <c r="AE28" s="16" t="s">
        <v>40</v>
      </c>
      <c r="AV28" s="37" t="s">
        <v>74</v>
      </c>
      <c r="AW28" s="23">
        <v>50</v>
      </c>
      <c r="AX28" s="17">
        <v>100</v>
      </c>
      <c r="AY28" s="17">
        <v>75</v>
      </c>
      <c r="AZ28" s="17">
        <v>75</v>
      </c>
      <c r="BA28" s="17">
        <v>75</v>
      </c>
      <c r="BB28" s="22">
        <v>75</v>
      </c>
      <c r="BC28" s="23">
        <v>100</v>
      </c>
      <c r="BD28" s="17">
        <v>100</v>
      </c>
      <c r="BE28" s="17">
        <v>100</v>
      </c>
      <c r="BF28" s="17">
        <v>100</v>
      </c>
      <c r="BG28" s="17">
        <v>100</v>
      </c>
      <c r="BH28" s="22">
        <v>100</v>
      </c>
    </row>
    <row r="29" spans="1:61" ht="15.5" x14ac:dyDescent="0.35">
      <c r="A29" s="25">
        <f t="shared" si="10"/>
        <v>24</v>
      </c>
      <c r="B29" s="26" t="s">
        <v>106</v>
      </c>
      <c r="C29" s="28" t="s">
        <v>118</v>
      </c>
      <c r="F29" s="17" t="s">
        <v>73</v>
      </c>
      <c r="G29" s="17">
        <v>2</v>
      </c>
      <c r="H29" s="17">
        <f t="shared" si="5"/>
        <v>50</v>
      </c>
      <c r="I29" s="17" t="s">
        <v>43</v>
      </c>
      <c r="J29" s="17" t="s">
        <v>59</v>
      </c>
      <c r="K29" s="17">
        <v>4</v>
      </c>
      <c r="L29" s="17">
        <f t="shared" si="0"/>
        <v>100</v>
      </c>
      <c r="M29" s="17" t="s">
        <v>40</v>
      </c>
      <c r="O29" s="17" t="s">
        <v>73</v>
      </c>
      <c r="P29" s="17">
        <v>4</v>
      </c>
      <c r="Q29" s="16">
        <f t="shared" si="1"/>
        <v>100</v>
      </c>
      <c r="R29" s="16" t="s">
        <v>40</v>
      </c>
      <c r="S29" s="16" t="s">
        <v>59</v>
      </c>
      <c r="T29" s="16">
        <v>4</v>
      </c>
      <c r="U29" s="16">
        <f t="shared" si="2"/>
        <v>100</v>
      </c>
      <c r="V29" s="16" t="s">
        <v>40</v>
      </c>
      <c r="X29" s="17" t="s">
        <v>73</v>
      </c>
      <c r="Y29" s="17">
        <v>2</v>
      </c>
      <c r="Z29" s="16">
        <f t="shared" si="3"/>
        <v>50</v>
      </c>
      <c r="AA29" s="16" t="s">
        <v>43</v>
      </c>
      <c r="AB29" s="16" t="s">
        <v>59</v>
      </c>
      <c r="AC29" s="16">
        <v>4</v>
      </c>
      <c r="AD29" s="16">
        <f t="shared" si="4"/>
        <v>100</v>
      </c>
      <c r="AE29" s="16" t="s">
        <v>40</v>
      </c>
      <c r="AV29" s="37" t="s">
        <v>55</v>
      </c>
      <c r="AW29" s="23">
        <v>50</v>
      </c>
      <c r="AX29" s="17">
        <v>100</v>
      </c>
      <c r="AY29" s="17">
        <v>50</v>
      </c>
      <c r="AZ29" s="17">
        <v>50</v>
      </c>
      <c r="BA29" s="17">
        <v>75</v>
      </c>
      <c r="BB29" s="22">
        <v>50</v>
      </c>
      <c r="BC29" s="23">
        <v>100</v>
      </c>
      <c r="BD29" s="17">
        <v>100</v>
      </c>
      <c r="BE29" s="17">
        <v>100</v>
      </c>
      <c r="BF29" s="17">
        <v>75</v>
      </c>
      <c r="BG29" s="17">
        <v>100</v>
      </c>
      <c r="BH29" s="22">
        <v>75</v>
      </c>
    </row>
    <row r="30" spans="1:61" ht="15.5" x14ac:dyDescent="0.35">
      <c r="A30" s="25">
        <f t="shared" si="10"/>
        <v>25</v>
      </c>
      <c r="B30" s="26" t="s">
        <v>101</v>
      </c>
      <c r="C30" s="28" t="s">
        <v>119</v>
      </c>
      <c r="F30" s="17" t="s">
        <v>59</v>
      </c>
      <c r="G30" s="17">
        <v>3</v>
      </c>
      <c r="H30" s="17">
        <f t="shared" si="5"/>
        <v>75</v>
      </c>
      <c r="I30" s="17" t="s">
        <v>44</v>
      </c>
      <c r="J30" s="17" t="s">
        <v>72</v>
      </c>
      <c r="K30" s="17">
        <v>4</v>
      </c>
      <c r="L30" s="17">
        <f t="shared" si="0"/>
        <v>100</v>
      </c>
      <c r="M30" s="17" t="s">
        <v>40</v>
      </c>
      <c r="O30" s="17" t="s">
        <v>59</v>
      </c>
      <c r="P30" s="17">
        <v>3</v>
      </c>
      <c r="Q30" s="16">
        <f t="shared" si="1"/>
        <v>75</v>
      </c>
      <c r="R30" s="16" t="s">
        <v>44</v>
      </c>
      <c r="S30" s="16" t="s">
        <v>72</v>
      </c>
      <c r="T30" s="16">
        <v>4</v>
      </c>
      <c r="U30" s="16">
        <f t="shared" si="2"/>
        <v>100</v>
      </c>
      <c r="V30" s="16" t="s">
        <v>40</v>
      </c>
      <c r="X30" s="17" t="s">
        <v>59</v>
      </c>
      <c r="Y30" s="17">
        <v>4</v>
      </c>
      <c r="Z30" s="16">
        <f t="shared" si="3"/>
        <v>100</v>
      </c>
      <c r="AA30" s="16" t="s">
        <v>40</v>
      </c>
      <c r="AB30" s="16" t="s">
        <v>72</v>
      </c>
      <c r="AC30" s="16">
        <v>4</v>
      </c>
      <c r="AD30" s="16">
        <f t="shared" si="4"/>
        <v>100</v>
      </c>
      <c r="AE30" s="16" t="s">
        <v>40</v>
      </c>
      <c r="AV30" s="37" t="s">
        <v>73</v>
      </c>
      <c r="AW30" s="23">
        <v>50</v>
      </c>
      <c r="AX30" s="17">
        <v>100</v>
      </c>
      <c r="AY30" s="17">
        <v>50</v>
      </c>
      <c r="AZ30" s="17">
        <v>25</v>
      </c>
      <c r="BA30" s="17">
        <v>75</v>
      </c>
      <c r="BB30" s="22">
        <v>50</v>
      </c>
      <c r="BC30" s="23">
        <v>75</v>
      </c>
      <c r="BD30" s="17">
        <v>100</v>
      </c>
      <c r="BE30" s="17">
        <v>100</v>
      </c>
      <c r="BF30" s="17">
        <v>100</v>
      </c>
      <c r="BG30" s="17">
        <v>100</v>
      </c>
      <c r="BH30" s="22">
        <v>75</v>
      </c>
    </row>
    <row r="31" spans="1:61" ht="16" thickBot="1" x14ac:dyDescent="0.4">
      <c r="A31" s="25">
        <f t="shared" si="10"/>
        <v>26</v>
      </c>
      <c r="B31" s="26" t="s">
        <v>88</v>
      </c>
      <c r="C31" s="28" t="s">
        <v>120</v>
      </c>
      <c r="F31" s="17" t="s">
        <v>72</v>
      </c>
      <c r="G31" s="17">
        <v>3</v>
      </c>
      <c r="H31" s="17">
        <f t="shared" si="5"/>
        <v>75</v>
      </c>
      <c r="I31" s="17" t="s">
        <v>44</v>
      </c>
      <c r="J31" s="17" t="s">
        <v>74</v>
      </c>
      <c r="K31" s="17">
        <v>4</v>
      </c>
      <c r="L31" s="17">
        <f t="shared" si="0"/>
        <v>100</v>
      </c>
      <c r="M31" s="17" t="s">
        <v>40</v>
      </c>
      <c r="O31" s="17" t="s">
        <v>72</v>
      </c>
      <c r="P31" s="17">
        <v>4</v>
      </c>
      <c r="Q31" s="16">
        <f t="shared" si="1"/>
        <v>100</v>
      </c>
      <c r="R31" s="16" t="s">
        <v>40</v>
      </c>
      <c r="S31" s="16" t="s">
        <v>74</v>
      </c>
      <c r="T31" s="16">
        <v>4</v>
      </c>
      <c r="U31" s="16">
        <f t="shared" si="2"/>
        <v>100</v>
      </c>
      <c r="V31" s="16" t="s">
        <v>40</v>
      </c>
      <c r="X31" s="17" t="s">
        <v>72</v>
      </c>
      <c r="Y31" s="17">
        <v>3</v>
      </c>
      <c r="Z31" s="16">
        <f t="shared" si="3"/>
        <v>75</v>
      </c>
      <c r="AA31" s="16" t="s">
        <v>44</v>
      </c>
      <c r="AB31" s="16" t="s">
        <v>74</v>
      </c>
      <c r="AC31" s="16">
        <v>4</v>
      </c>
      <c r="AD31" s="16">
        <f t="shared" si="4"/>
        <v>100</v>
      </c>
      <c r="AE31" s="16" t="s">
        <v>40</v>
      </c>
      <c r="AV31" s="38" t="s">
        <v>11</v>
      </c>
      <c r="AW31" s="31">
        <f>AVERAGE(AW26:AW30)</f>
        <v>55</v>
      </c>
      <c r="AX31" s="31">
        <f t="shared" ref="AX31:BH31" si="11">AVERAGE(AX26:AX30)</f>
        <v>100</v>
      </c>
      <c r="AY31" s="31">
        <f t="shared" si="11"/>
        <v>65</v>
      </c>
      <c r="AZ31" s="31">
        <f t="shared" si="11"/>
        <v>60</v>
      </c>
      <c r="BA31" s="31">
        <f t="shared" si="11"/>
        <v>75</v>
      </c>
      <c r="BB31" s="31">
        <f t="shared" si="11"/>
        <v>65</v>
      </c>
      <c r="BC31" s="31">
        <f t="shared" si="11"/>
        <v>95</v>
      </c>
      <c r="BD31" s="31">
        <f t="shared" si="11"/>
        <v>100</v>
      </c>
      <c r="BE31" s="31">
        <f t="shared" si="11"/>
        <v>100</v>
      </c>
      <c r="BF31" s="31">
        <f t="shared" si="11"/>
        <v>90</v>
      </c>
      <c r="BG31" s="31">
        <f t="shared" si="11"/>
        <v>100</v>
      </c>
      <c r="BH31" s="31">
        <f t="shared" si="11"/>
        <v>90</v>
      </c>
      <c r="BI31" s="39"/>
    </row>
    <row r="32" spans="1:61" ht="15.5" x14ac:dyDescent="0.35">
      <c r="A32" s="25">
        <f t="shared" si="10"/>
        <v>27</v>
      </c>
      <c r="B32" s="26" t="s">
        <v>93</v>
      </c>
      <c r="C32" s="28" t="s">
        <v>121</v>
      </c>
      <c r="F32" s="17" t="s">
        <v>74</v>
      </c>
      <c r="G32" s="17">
        <v>2</v>
      </c>
      <c r="H32" s="17">
        <f t="shared" si="5"/>
        <v>50</v>
      </c>
      <c r="I32" s="17" t="s">
        <v>43</v>
      </c>
      <c r="J32" s="17" t="s">
        <v>58</v>
      </c>
      <c r="K32" s="17">
        <v>4</v>
      </c>
      <c r="L32" s="17">
        <f t="shared" si="0"/>
        <v>100</v>
      </c>
      <c r="M32" s="17" t="s">
        <v>40</v>
      </c>
      <c r="O32" s="17" t="s">
        <v>74</v>
      </c>
      <c r="P32" s="17">
        <v>4</v>
      </c>
      <c r="Q32" s="16">
        <f t="shared" si="1"/>
        <v>100</v>
      </c>
      <c r="R32" s="16" t="s">
        <v>40</v>
      </c>
      <c r="S32" s="16" t="s">
        <v>58</v>
      </c>
      <c r="T32" s="16">
        <v>4</v>
      </c>
      <c r="U32" s="16">
        <f t="shared" si="2"/>
        <v>100</v>
      </c>
      <c r="V32" s="16" t="s">
        <v>40</v>
      </c>
      <c r="X32" s="17" t="s">
        <v>74</v>
      </c>
      <c r="Y32" s="17">
        <v>3</v>
      </c>
      <c r="Z32" s="16">
        <f t="shared" si="3"/>
        <v>75</v>
      </c>
      <c r="AA32" s="16" t="s">
        <v>44</v>
      </c>
      <c r="AB32" s="16" t="s">
        <v>58</v>
      </c>
      <c r="AC32" s="16">
        <v>4</v>
      </c>
      <c r="AD32" s="16">
        <f t="shared" si="4"/>
        <v>100</v>
      </c>
      <c r="AE32" s="16" t="s">
        <v>40</v>
      </c>
    </row>
    <row r="33" spans="1:60" ht="15.5" x14ac:dyDescent="0.35">
      <c r="A33" s="25">
        <f t="shared" si="10"/>
        <v>28</v>
      </c>
      <c r="B33" s="26" t="s">
        <v>85</v>
      </c>
      <c r="C33" s="28" t="s">
        <v>122</v>
      </c>
      <c r="F33" s="17" t="s">
        <v>58</v>
      </c>
      <c r="G33" s="17">
        <v>3</v>
      </c>
      <c r="H33" s="17">
        <f t="shared" si="5"/>
        <v>75</v>
      </c>
      <c r="I33" s="17" t="s">
        <v>44</v>
      </c>
      <c r="J33" s="17" t="s">
        <v>31</v>
      </c>
      <c r="K33" s="17">
        <v>4</v>
      </c>
      <c r="L33" s="17">
        <f t="shared" si="0"/>
        <v>100</v>
      </c>
      <c r="M33" s="17" t="s">
        <v>40</v>
      </c>
      <c r="O33" s="17" t="s">
        <v>58</v>
      </c>
      <c r="P33" s="17">
        <v>3</v>
      </c>
      <c r="Q33" s="16">
        <f t="shared" si="1"/>
        <v>75</v>
      </c>
      <c r="R33" s="16" t="s">
        <v>44</v>
      </c>
      <c r="S33" s="16" t="s">
        <v>31</v>
      </c>
      <c r="T33" s="16">
        <v>4</v>
      </c>
      <c r="U33" s="16">
        <f t="shared" si="2"/>
        <v>100</v>
      </c>
      <c r="V33" s="16" t="s">
        <v>40</v>
      </c>
      <c r="X33" s="17" t="s">
        <v>58</v>
      </c>
      <c r="Y33" s="17">
        <v>4</v>
      </c>
      <c r="Z33" s="16">
        <f t="shared" si="3"/>
        <v>100</v>
      </c>
      <c r="AA33" s="16" t="s">
        <v>40</v>
      </c>
      <c r="AB33" s="16" t="s">
        <v>31</v>
      </c>
      <c r="AC33" s="16">
        <v>4</v>
      </c>
      <c r="AD33" s="16">
        <f t="shared" si="4"/>
        <v>100</v>
      </c>
      <c r="AE33" s="16" t="s">
        <v>40</v>
      </c>
    </row>
    <row r="34" spans="1:60" ht="16" thickBot="1" x14ac:dyDescent="0.4">
      <c r="A34" s="25">
        <f t="shared" si="10"/>
        <v>29</v>
      </c>
      <c r="B34" s="26" t="s">
        <v>106</v>
      </c>
      <c r="C34" s="28" t="s">
        <v>123</v>
      </c>
      <c r="F34" s="17" t="s">
        <v>31</v>
      </c>
      <c r="G34" s="17">
        <v>3</v>
      </c>
      <c r="H34" s="17">
        <f t="shared" si="5"/>
        <v>75</v>
      </c>
      <c r="I34" s="17" t="s">
        <v>44</v>
      </c>
      <c r="J34" s="17" t="s">
        <v>41</v>
      </c>
      <c r="K34" s="17">
        <v>4</v>
      </c>
      <c r="L34" s="17">
        <f t="shared" si="0"/>
        <v>100</v>
      </c>
      <c r="M34" s="17" t="s">
        <v>40</v>
      </c>
      <c r="O34" s="17" t="s">
        <v>31</v>
      </c>
      <c r="P34" s="17">
        <v>3</v>
      </c>
      <c r="Q34" s="16">
        <f t="shared" si="1"/>
        <v>75</v>
      </c>
      <c r="R34" s="16" t="s">
        <v>44</v>
      </c>
      <c r="S34" s="16" t="s">
        <v>41</v>
      </c>
      <c r="T34" s="16">
        <v>4</v>
      </c>
      <c r="U34" s="16">
        <f t="shared" si="2"/>
        <v>100</v>
      </c>
      <c r="V34" s="16" t="s">
        <v>40</v>
      </c>
      <c r="X34" s="17" t="s">
        <v>31</v>
      </c>
      <c r="Y34" s="17">
        <v>4</v>
      </c>
      <c r="Z34" s="16">
        <f t="shared" si="3"/>
        <v>100</v>
      </c>
      <c r="AA34" s="16" t="s">
        <v>40</v>
      </c>
      <c r="AB34" s="16" t="s">
        <v>41</v>
      </c>
      <c r="AC34" s="16">
        <v>4</v>
      </c>
      <c r="AD34" s="16">
        <f t="shared" si="4"/>
        <v>100</v>
      </c>
      <c r="AE34" s="16" t="s">
        <v>40</v>
      </c>
      <c r="AV34" s="68" t="s">
        <v>28</v>
      </c>
      <c r="AW34" s="60" t="s">
        <v>4</v>
      </c>
      <c r="AX34" s="61"/>
      <c r="AY34" s="61"/>
      <c r="AZ34" s="61"/>
      <c r="BA34" s="61"/>
      <c r="BB34" s="62"/>
      <c r="BC34" s="63" t="s">
        <v>5</v>
      </c>
      <c r="BD34" s="64"/>
      <c r="BE34" s="64"/>
      <c r="BF34" s="64"/>
      <c r="BG34" s="64"/>
      <c r="BH34" s="65"/>
    </row>
    <row r="35" spans="1:60" ht="15.5" x14ac:dyDescent="0.35">
      <c r="A35" s="25">
        <f t="shared" si="10"/>
        <v>30</v>
      </c>
      <c r="B35" s="26" t="s">
        <v>95</v>
      </c>
      <c r="C35" s="28" t="s">
        <v>124</v>
      </c>
      <c r="F35" s="17" t="s">
        <v>41</v>
      </c>
      <c r="G35" s="17">
        <v>4</v>
      </c>
      <c r="H35" s="17">
        <f t="shared" si="5"/>
        <v>100</v>
      </c>
      <c r="I35" s="17" t="s">
        <v>40</v>
      </c>
      <c r="J35" s="17" t="s">
        <v>46</v>
      </c>
      <c r="K35" s="17">
        <v>4</v>
      </c>
      <c r="L35" s="17">
        <f t="shared" si="0"/>
        <v>100</v>
      </c>
      <c r="M35" s="17" t="s">
        <v>40</v>
      </c>
      <c r="O35" s="17" t="s">
        <v>41</v>
      </c>
      <c r="P35" s="17">
        <v>4</v>
      </c>
      <c r="Q35" s="16">
        <f t="shared" si="1"/>
        <v>100</v>
      </c>
      <c r="R35" s="16" t="s">
        <v>40</v>
      </c>
      <c r="S35" s="16" t="s">
        <v>46</v>
      </c>
      <c r="T35" s="16">
        <v>4</v>
      </c>
      <c r="U35" s="16">
        <f t="shared" si="2"/>
        <v>100</v>
      </c>
      <c r="V35" s="16" t="s">
        <v>40</v>
      </c>
      <c r="X35" s="17" t="s">
        <v>41</v>
      </c>
      <c r="Y35" s="17">
        <v>4</v>
      </c>
      <c r="Z35" s="16">
        <f t="shared" si="3"/>
        <v>100</v>
      </c>
      <c r="AA35" s="16" t="s">
        <v>40</v>
      </c>
      <c r="AB35" s="16" t="s">
        <v>46</v>
      </c>
      <c r="AC35" s="16">
        <v>4</v>
      </c>
      <c r="AD35" s="16">
        <f t="shared" si="4"/>
        <v>100</v>
      </c>
      <c r="AE35" s="16" t="s">
        <v>40</v>
      </c>
      <c r="AV35" s="69"/>
      <c r="AW35" s="34" t="s">
        <v>17</v>
      </c>
      <c r="AX35" s="35" t="s">
        <v>18</v>
      </c>
      <c r="AY35" s="35" t="s">
        <v>19</v>
      </c>
      <c r="AZ35" s="35" t="s">
        <v>20</v>
      </c>
      <c r="BA35" s="35" t="s">
        <v>21</v>
      </c>
      <c r="BB35" s="36" t="s">
        <v>22</v>
      </c>
      <c r="BC35" s="34" t="s">
        <v>17</v>
      </c>
      <c r="BD35" s="35" t="s">
        <v>18</v>
      </c>
      <c r="BE35" s="35" t="s">
        <v>19</v>
      </c>
      <c r="BF35" s="35" t="s">
        <v>20</v>
      </c>
      <c r="BG35" s="35" t="s">
        <v>21</v>
      </c>
      <c r="BH35" s="36" t="s">
        <v>22</v>
      </c>
    </row>
    <row r="36" spans="1:60" ht="15.5" x14ac:dyDescent="0.35">
      <c r="A36" s="25">
        <f t="shared" si="10"/>
        <v>31</v>
      </c>
      <c r="B36" s="26" t="s">
        <v>88</v>
      </c>
      <c r="C36" s="28" t="s">
        <v>125</v>
      </c>
      <c r="F36" s="17" t="s">
        <v>46</v>
      </c>
      <c r="G36" s="17">
        <v>4</v>
      </c>
      <c r="H36" s="17">
        <f t="shared" si="5"/>
        <v>100</v>
      </c>
      <c r="I36" s="17" t="s">
        <v>40</v>
      </c>
      <c r="J36" s="17" t="s">
        <v>75</v>
      </c>
      <c r="K36" s="17">
        <v>4</v>
      </c>
      <c r="L36" s="17">
        <f t="shared" si="0"/>
        <v>100</v>
      </c>
      <c r="M36" s="17" t="s">
        <v>40</v>
      </c>
      <c r="O36" s="17" t="s">
        <v>46</v>
      </c>
      <c r="P36" s="17">
        <v>3</v>
      </c>
      <c r="Q36" s="16">
        <f t="shared" si="1"/>
        <v>75</v>
      </c>
      <c r="R36" s="16" t="s">
        <v>44</v>
      </c>
      <c r="S36" s="16" t="s">
        <v>75</v>
      </c>
      <c r="T36" s="16">
        <v>4</v>
      </c>
      <c r="U36" s="16">
        <f t="shared" si="2"/>
        <v>100</v>
      </c>
      <c r="V36" s="16" t="s">
        <v>40</v>
      </c>
      <c r="X36" s="17" t="s">
        <v>46</v>
      </c>
      <c r="Y36" s="17">
        <v>3</v>
      </c>
      <c r="Z36" s="16">
        <f t="shared" si="3"/>
        <v>75</v>
      </c>
      <c r="AA36" s="16" t="s">
        <v>44</v>
      </c>
      <c r="AB36" s="16" t="s">
        <v>75</v>
      </c>
      <c r="AC36" s="16">
        <v>4</v>
      </c>
      <c r="AD36" s="16">
        <f t="shared" si="4"/>
        <v>100</v>
      </c>
      <c r="AE36" s="16" t="s">
        <v>40</v>
      </c>
      <c r="AV36" s="37" t="s">
        <v>71</v>
      </c>
      <c r="AW36" s="23">
        <v>50</v>
      </c>
      <c r="AX36" s="17">
        <v>75</v>
      </c>
      <c r="AY36" s="17">
        <v>100</v>
      </c>
      <c r="AZ36" s="17">
        <v>50</v>
      </c>
      <c r="BA36" s="18">
        <v>100</v>
      </c>
      <c r="BB36" s="37">
        <v>75</v>
      </c>
      <c r="BC36" s="17">
        <v>100</v>
      </c>
      <c r="BD36" s="17">
        <v>100</v>
      </c>
      <c r="BE36" s="17">
        <v>100</v>
      </c>
      <c r="BF36" s="17">
        <v>100</v>
      </c>
      <c r="BG36" s="17">
        <v>100</v>
      </c>
      <c r="BH36" s="40">
        <v>100</v>
      </c>
    </row>
    <row r="37" spans="1:60" ht="16" thickBot="1" x14ac:dyDescent="0.4">
      <c r="A37" s="41">
        <f t="shared" si="10"/>
        <v>32</v>
      </c>
      <c r="B37" s="42" t="s">
        <v>106</v>
      </c>
      <c r="C37" s="43" t="s">
        <v>126</v>
      </c>
      <c r="F37" s="17" t="s">
        <v>75</v>
      </c>
      <c r="G37" s="17">
        <v>4</v>
      </c>
      <c r="H37" s="17">
        <f t="shared" si="5"/>
        <v>100</v>
      </c>
      <c r="I37" s="17" t="s">
        <v>40</v>
      </c>
      <c r="J37" s="17"/>
      <c r="K37" s="17"/>
      <c r="L37" s="17"/>
      <c r="M37" s="17"/>
      <c r="O37" s="17" t="s">
        <v>75</v>
      </c>
      <c r="P37" s="17">
        <v>4</v>
      </c>
      <c r="Q37" s="16">
        <f t="shared" si="1"/>
        <v>100</v>
      </c>
      <c r="R37" s="16" t="s">
        <v>40</v>
      </c>
      <c r="S37" s="16"/>
      <c r="T37" s="16"/>
      <c r="U37" s="16"/>
      <c r="V37" s="16"/>
      <c r="X37" s="17" t="s">
        <v>75</v>
      </c>
      <c r="Y37" s="17">
        <v>4</v>
      </c>
      <c r="Z37" s="16">
        <f t="shared" si="3"/>
        <v>100</v>
      </c>
      <c r="AA37" s="16" t="s">
        <v>40</v>
      </c>
      <c r="AB37" s="16"/>
      <c r="AC37" s="16"/>
      <c r="AD37" s="16"/>
      <c r="AE37" s="16"/>
      <c r="AV37" s="37" t="s">
        <v>51</v>
      </c>
      <c r="AW37" s="23">
        <v>50</v>
      </c>
      <c r="AX37" s="17">
        <v>75</v>
      </c>
      <c r="AY37" s="17">
        <v>100</v>
      </c>
      <c r="AZ37" s="17">
        <v>75</v>
      </c>
      <c r="BA37" s="17">
        <v>100</v>
      </c>
      <c r="BB37" s="22">
        <v>75</v>
      </c>
      <c r="BC37" s="23">
        <v>100</v>
      </c>
      <c r="BD37" s="17">
        <v>100</v>
      </c>
      <c r="BE37" s="17">
        <v>100</v>
      </c>
      <c r="BF37" s="17">
        <v>100</v>
      </c>
      <c r="BG37" s="17">
        <v>100</v>
      </c>
      <c r="BH37" s="22">
        <v>100</v>
      </c>
    </row>
    <row r="38" spans="1:60" x14ac:dyDescent="0.35">
      <c r="F38" s="21" t="s">
        <v>11</v>
      </c>
      <c r="G38" s="44">
        <f>AVERAGE(G6:G37)</f>
        <v>2.78125</v>
      </c>
      <c r="H38" s="45">
        <f>AVERAGE(H6:H37)</f>
        <v>69.53125</v>
      </c>
      <c r="I38" s="21" t="s">
        <v>44</v>
      </c>
      <c r="J38" s="46" t="s">
        <v>11</v>
      </c>
      <c r="K38" s="47">
        <f>AVERAGE(K6:K36)</f>
        <v>3.903225806451613</v>
      </c>
      <c r="L38" s="47">
        <f>AVERAGE(L6:L36)</f>
        <v>97.58064516129032</v>
      </c>
      <c r="M38" s="46" t="s">
        <v>40</v>
      </c>
      <c r="O38" s="21" t="s">
        <v>11</v>
      </c>
      <c r="P38" s="21">
        <f>AVERAGE(P6:P37)</f>
        <v>3.25</v>
      </c>
      <c r="Q38" s="48">
        <f>AVERAGE(Q6:Q37)</f>
        <v>81.25</v>
      </c>
      <c r="R38" s="21" t="s">
        <v>44</v>
      </c>
      <c r="S38" s="49" t="s">
        <v>11</v>
      </c>
      <c r="T38" s="46">
        <f>AVERAGE(T6:T36)</f>
        <v>4</v>
      </c>
      <c r="U38" s="49">
        <f>AVERAGE(U6:U36)</f>
        <v>100</v>
      </c>
      <c r="V38" s="49" t="s">
        <v>40</v>
      </c>
      <c r="X38" s="21" t="s">
        <v>11</v>
      </c>
      <c r="Y38" s="21">
        <f>AVERAGE(Y6:Y37)</f>
        <v>3.4375</v>
      </c>
      <c r="Z38" s="50">
        <f>AVERAGE(Z6:Z37)</f>
        <v>85.9375</v>
      </c>
      <c r="AA38" s="21" t="s">
        <v>40</v>
      </c>
      <c r="AB38" s="49" t="s">
        <v>11</v>
      </c>
      <c r="AC38" s="46">
        <f>AVERAGE(AC6:AC36)</f>
        <v>4</v>
      </c>
      <c r="AD38" s="46">
        <f>AVERAGE(AD6:AD36)</f>
        <v>100</v>
      </c>
      <c r="AE38" s="49" t="s">
        <v>40</v>
      </c>
      <c r="AV38" s="37" t="s">
        <v>61</v>
      </c>
      <c r="AW38" s="23">
        <v>50</v>
      </c>
      <c r="AX38" s="17">
        <v>75</v>
      </c>
      <c r="AY38" s="17">
        <v>100</v>
      </c>
      <c r="AZ38" s="17">
        <v>75</v>
      </c>
      <c r="BA38" s="17">
        <v>100</v>
      </c>
      <c r="BB38" s="22">
        <v>75</v>
      </c>
      <c r="BC38" s="23">
        <v>100</v>
      </c>
      <c r="BD38" s="17">
        <v>100</v>
      </c>
      <c r="BE38" s="17">
        <v>100</v>
      </c>
      <c r="BF38" s="17">
        <v>75</v>
      </c>
      <c r="BG38" s="17">
        <v>100</v>
      </c>
      <c r="BH38" s="22">
        <v>100</v>
      </c>
    </row>
    <row r="39" spans="1:60" x14ac:dyDescent="0.35">
      <c r="F39" s="57" t="s">
        <v>76</v>
      </c>
      <c r="G39" s="57"/>
      <c r="H39" s="57"/>
      <c r="I39" s="21">
        <f>6/32*100</f>
        <v>18.75</v>
      </c>
      <c r="J39" s="58" t="s">
        <v>76</v>
      </c>
      <c r="K39" s="58"/>
      <c r="L39" s="58"/>
      <c r="M39" s="47">
        <f>28/31*100</f>
        <v>90.322580645161281</v>
      </c>
      <c r="O39" s="57" t="s">
        <v>76</v>
      </c>
      <c r="P39" s="57"/>
      <c r="Q39" s="57"/>
      <c r="R39" s="21">
        <f>12/32*100</f>
        <v>37.5</v>
      </c>
      <c r="S39" s="58" t="s">
        <v>76</v>
      </c>
      <c r="T39" s="58"/>
      <c r="U39" s="58"/>
      <c r="V39" s="46">
        <f>31/31*100</f>
        <v>100</v>
      </c>
      <c r="X39" s="57" t="s">
        <v>76</v>
      </c>
      <c r="Y39" s="57"/>
      <c r="Z39" s="57"/>
      <c r="AA39" s="21">
        <f>20/32*100</f>
        <v>62.5</v>
      </c>
      <c r="AB39" s="58" t="s">
        <v>76</v>
      </c>
      <c r="AC39" s="58"/>
      <c r="AD39" s="58"/>
      <c r="AE39" s="46">
        <f>31/31*100</f>
        <v>100</v>
      </c>
      <c r="AV39" s="37" t="s">
        <v>62</v>
      </c>
      <c r="AW39" s="23">
        <v>50</v>
      </c>
      <c r="AX39" s="17">
        <v>75</v>
      </c>
      <c r="AY39" s="17">
        <v>100</v>
      </c>
      <c r="AZ39" s="17">
        <v>75</v>
      </c>
      <c r="BA39" s="17">
        <v>100</v>
      </c>
      <c r="BB39" s="22">
        <v>75</v>
      </c>
      <c r="BC39" s="23">
        <v>100</v>
      </c>
      <c r="BD39" s="17">
        <v>100</v>
      </c>
      <c r="BE39" s="17">
        <v>100</v>
      </c>
      <c r="BF39" s="17">
        <v>100</v>
      </c>
      <c r="BG39" s="17">
        <v>100</v>
      </c>
      <c r="BH39" s="22">
        <v>100</v>
      </c>
    </row>
    <row r="40" spans="1:60" x14ac:dyDescent="0.35">
      <c r="F40" s="57" t="s">
        <v>77</v>
      </c>
      <c r="G40" s="57"/>
      <c r="H40" s="57"/>
      <c r="I40" s="51">
        <f>13/32*100</f>
        <v>40.625</v>
      </c>
      <c r="J40" s="58" t="s">
        <v>77</v>
      </c>
      <c r="K40" s="58"/>
      <c r="L40" s="58"/>
      <c r="M40" s="47">
        <f>3/31*100</f>
        <v>9.67741935483871</v>
      </c>
      <c r="O40" s="57" t="s">
        <v>77</v>
      </c>
      <c r="P40" s="57"/>
      <c r="Q40" s="57"/>
      <c r="R40" s="51">
        <f>17/32*100</f>
        <v>53.125</v>
      </c>
      <c r="S40" s="58" t="s">
        <v>77</v>
      </c>
      <c r="T40" s="58"/>
      <c r="U40" s="58"/>
      <c r="V40" s="46">
        <v>0</v>
      </c>
      <c r="X40" s="57" t="s">
        <v>77</v>
      </c>
      <c r="Y40" s="57"/>
      <c r="Z40" s="57"/>
      <c r="AA40" s="21">
        <f>7/32*100</f>
        <v>21.875</v>
      </c>
      <c r="AB40" s="58" t="s">
        <v>77</v>
      </c>
      <c r="AC40" s="58"/>
      <c r="AD40" s="58"/>
      <c r="AE40" s="46">
        <v>0</v>
      </c>
      <c r="AV40" s="37" t="s">
        <v>70</v>
      </c>
      <c r="AW40" s="23">
        <v>50</v>
      </c>
      <c r="AX40" s="17">
        <v>75</v>
      </c>
      <c r="AY40" s="17">
        <v>100</v>
      </c>
      <c r="AZ40" s="17">
        <v>50</v>
      </c>
      <c r="BA40" s="17">
        <v>100</v>
      </c>
      <c r="BB40" s="22">
        <v>75</v>
      </c>
      <c r="BC40" s="23">
        <v>100</v>
      </c>
      <c r="BD40" s="17">
        <v>100</v>
      </c>
      <c r="BE40" s="17">
        <v>100</v>
      </c>
      <c r="BF40" s="17">
        <v>75</v>
      </c>
      <c r="BG40" s="17">
        <v>100</v>
      </c>
      <c r="BH40" s="22">
        <v>100</v>
      </c>
    </row>
    <row r="41" spans="1:60" ht="15" thickBot="1" x14ac:dyDescent="0.4">
      <c r="F41" s="57" t="s">
        <v>78</v>
      </c>
      <c r="G41" s="57"/>
      <c r="H41" s="57"/>
      <c r="I41" s="21">
        <v>0</v>
      </c>
      <c r="J41" s="58" t="s">
        <v>78</v>
      </c>
      <c r="K41" s="58"/>
      <c r="L41" s="58"/>
      <c r="M41" s="46">
        <v>0</v>
      </c>
      <c r="O41" s="57" t="s">
        <v>78</v>
      </c>
      <c r="P41" s="57"/>
      <c r="Q41" s="57"/>
      <c r="R41" s="21">
        <v>0</v>
      </c>
      <c r="S41" s="58" t="s">
        <v>78</v>
      </c>
      <c r="T41" s="58"/>
      <c r="U41" s="58"/>
      <c r="V41" s="46">
        <v>0</v>
      </c>
      <c r="X41" s="57" t="s">
        <v>78</v>
      </c>
      <c r="Y41" s="57"/>
      <c r="Z41" s="57"/>
      <c r="AA41" s="21">
        <v>0</v>
      </c>
      <c r="AB41" s="58" t="s">
        <v>78</v>
      </c>
      <c r="AC41" s="58"/>
      <c r="AD41" s="58"/>
      <c r="AE41" s="46">
        <v>0</v>
      </c>
      <c r="AV41" s="38" t="s">
        <v>11</v>
      </c>
      <c r="AW41" s="31">
        <f>AVERAGE(AW36:AW40)</f>
        <v>50</v>
      </c>
      <c r="AX41" s="31">
        <f t="shared" ref="AX41:BH41" si="12">AVERAGE(AX36:AX40)</f>
        <v>75</v>
      </c>
      <c r="AY41" s="31">
        <f t="shared" si="12"/>
        <v>100</v>
      </c>
      <c r="AZ41" s="31">
        <f t="shared" si="12"/>
        <v>65</v>
      </c>
      <c r="BA41" s="31">
        <f t="shared" si="12"/>
        <v>100</v>
      </c>
      <c r="BB41" s="52">
        <f t="shared" si="12"/>
        <v>75</v>
      </c>
      <c r="BC41" s="31">
        <f t="shared" si="12"/>
        <v>100</v>
      </c>
      <c r="BD41" s="31">
        <f t="shared" si="12"/>
        <v>100</v>
      </c>
      <c r="BE41" s="31">
        <f t="shared" si="12"/>
        <v>100</v>
      </c>
      <c r="BF41" s="31">
        <f t="shared" si="12"/>
        <v>90</v>
      </c>
      <c r="BG41" s="31">
        <f t="shared" si="12"/>
        <v>100</v>
      </c>
      <c r="BH41" s="52">
        <f t="shared" si="12"/>
        <v>100</v>
      </c>
    </row>
    <row r="42" spans="1:60" x14ac:dyDescent="0.35">
      <c r="F42" s="57" t="s">
        <v>79</v>
      </c>
      <c r="G42" s="57"/>
      <c r="H42" s="57"/>
      <c r="I42" s="51">
        <f>13/32*100</f>
        <v>40.625</v>
      </c>
      <c r="J42" s="58" t="s">
        <v>79</v>
      </c>
      <c r="K42" s="58"/>
      <c r="L42" s="58"/>
      <c r="M42" s="46">
        <v>0</v>
      </c>
      <c r="O42" s="57" t="s">
        <v>79</v>
      </c>
      <c r="P42" s="57"/>
      <c r="Q42" s="57"/>
      <c r="R42" s="21">
        <f>2/32*100</f>
        <v>6.25</v>
      </c>
      <c r="S42" s="58" t="s">
        <v>79</v>
      </c>
      <c r="T42" s="58"/>
      <c r="U42" s="58"/>
      <c r="V42" s="46">
        <v>0</v>
      </c>
      <c r="X42" s="57" t="s">
        <v>79</v>
      </c>
      <c r="Y42" s="57"/>
      <c r="Z42" s="57"/>
      <c r="AA42" s="21">
        <f>4/32*100</f>
        <v>12.5</v>
      </c>
      <c r="AB42" s="58" t="s">
        <v>79</v>
      </c>
      <c r="AC42" s="58"/>
      <c r="AD42" s="58"/>
      <c r="AE42" s="46">
        <v>0</v>
      </c>
    </row>
    <row r="43" spans="1:60" x14ac:dyDescent="0.35">
      <c r="F43" s="57" t="s">
        <v>80</v>
      </c>
      <c r="G43" s="57"/>
      <c r="H43" s="57"/>
      <c r="I43" s="21">
        <v>0</v>
      </c>
      <c r="J43" s="58" t="s">
        <v>80</v>
      </c>
      <c r="K43" s="58"/>
      <c r="L43" s="58"/>
      <c r="M43" s="46">
        <v>0</v>
      </c>
      <c r="O43" s="57" t="s">
        <v>80</v>
      </c>
      <c r="P43" s="57"/>
      <c r="Q43" s="57"/>
      <c r="R43" s="51">
        <f>1/32*100</f>
        <v>3.125</v>
      </c>
      <c r="S43" s="58" t="s">
        <v>80</v>
      </c>
      <c r="T43" s="58"/>
      <c r="U43" s="58"/>
      <c r="V43" s="46">
        <v>0</v>
      </c>
      <c r="X43" s="57" t="s">
        <v>80</v>
      </c>
      <c r="Y43" s="57"/>
      <c r="Z43" s="57"/>
      <c r="AA43" s="21">
        <f>1/32*100</f>
        <v>3.125</v>
      </c>
      <c r="AB43" s="58" t="s">
        <v>80</v>
      </c>
      <c r="AC43" s="58"/>
      <c r="AD43" s="58"/>
      <c r="AE43" s="46">
        <v>0</v>
      </c>
    </row>
    <row r="44" spans="1:60" ht="15" thickBot="1" x14ac:dyDescent="0.4">
      <c r="AV44" s="68" t="s">
        <v>29</v>
      </c>
      <c r="AW44" s="60" t="s">
        <v>4</v>
      </c>
      <c r="AX44" s="61"/>
      <c r="AY44" s="61"/>
      <c r="AZ44" s="61"/>
      <c r="BA44" s="61"/>
      <c r="BB44" s="62"/>
      <c r="BC44" s="63" t="s">
        <v>5</v>
      </c>
      <c r="BD44" s="64"/>
      <c r="BE44" s="64"/>
      <c r="BF44" s="64"/>
      <c r="BG44" s="64"/>
      <c r="BH44" s="65"/>
    </row>
    <row r="45" spans="1:60" x14ac:dyDescent="0.35">
      <c r="AV45" s="69"/>
      <c r="AW45" s="34" t="s">
        <v>17</v>
      </c>
      <c r="AX45" s="35" t="s">
        <v>18</v>
      </c>
      <c r="AY45" s="35" t="s">
        <v>19</v>
      </c>
      <c r="AZ45" s="35" t="s">
        <v>20</v>
      </c>
      <c r="BA45" s="35" t="s">
        <v>21</v>
      </c>
      <c r="BB45" s="36" t="s">
        <v>22</v>
      </c>
      <c r="BC45" s="34" t="s">
        <v>17</v>
      </c>
      <c r="BD45" s="35" t="s">
        <v>18</v>
      </c>
      <c r="BE45" s="35" t="s">
        <v>19</v>
      </c>
      <c r="BF45" s="35" t="s">
        <v>20</v>
      </c>
      <c r="BG45" s="35" t="s">
        <v>21</v>
      </c>
      <c r="BH45" s="36" t="s">
        <v>22</v>
      </c>
    </row>
    <row r="46" spans="1:60" x14ac:dyDescent="0.35">
      <c r="AV46" s="37" t="s">
        <v>75</v>
      </c>
      <c r="AW46" s="23">
        <v>100</v>
      </c>
      <c r="AX46" s="17">
        <v>100</v>
      </c>
      <c r="AY46" s="17">
        <v>100</v>
      </c>
      <c r="AZ46" s="17">
        <v>75</v>
      </c>
      <c r="BA46" s="17">
        <v>100</v>
      </c>
      <c r="BB46" s="22">
        <v>100</v>
      </c>
      <c r="BC46" s="23">
        <v>100</v>
      </c>
      <c r="BD46" s="17">
        <v>100</v>
      </c>
      <c r="BE46" s="17">
        <v>100</v>
      </c>
      <c r="BF46" s="17">
        <v>100</v>
      </c>
      <c r="BG46" s="17">
        <v>100</v>
      </c>
      <c r="BH46" s="22">
        <v>100</v>
      </c>
    </row>
    <row r="47" spans="1:60" x14ac:dyDescent="0.35">
      <c r="AV47" s="37" t="s">
        <v>52</v>
      </c>
      <c r="AW47" s="23">
        <v>75</v>
      </c>
      <c r="AX47" s="17">
        <v>100</v>
      </c>
      <c r="AY47" s="17">
        <v>75</v>
      </c>
      <c r="AZ47" s="17">
        <v>75</v>
      </c>
      <c r="BA47" s="17">
        <v>100</v>
      </c>
      <c r="BB47" s="22">
        <v>100</v>
      </c>
      <c r="BC47" s="23">
        <v>100</v>
      </c>
      <c r="BD47" s="17">
        <v>100</v>
      </c>
      <c r="BE47" s="17">
        <v>100</v>
      </c>
      <c r="BF47" s="17">
        <v>75</v>
      </c>
      <c r="BG47" s="17">
        <v>100</v>
      </c>
      <c r="BH47" s="22">
        <v>100</v>
      </c>
    </row>
    <row r="48" spans="1:60" x14ac:dyDescent="0.35">
      <c r="F48" s="48" t="s">
        <v>6</v>
      </c>
      <c r="G48" s="48"/>
      <c r="H48" s="48"/>
      <c r="I48" s="48"/>
      <c r="J48" s="49" t="s">
        <v>7</v>
      </c>
      <c r="K48" s="49"/>
      <c r="L48" s="49"/>
      <c r="M48" s="49"/>
      <c r="O48" s="48" t="s">
        <v>6</v>
      </c>
      <c r="P48" s="48"/>
      <c r="Q48" s="48"/>
      <c r="R48" s="48"/>
      <c r="S48" s="49" t="s">
        <v>7</v>
      </c>
      <c r="T48" s="49"/>
      <c r="U48" s="49"/>
      <c r="V48" s="49"/>
      <c r="X48" s="48" t="s">
        <v>6</v>
      </c>
      <c r="Y48" s="48"/>
      <c r="Z48" s="48"/>
      <c r="AA48" s="48"/>
      <c r="AB48" s="49" t="s">
        <v>7</v>
      </c>
      <c r="AC48" s="49"/>
      <c r="AD48" s="49"/>
      <c r="AE48" s="49"/>
      <c r="AV48" s="37" t="s">
        <v>68</v>
      </c>
      <c r="AW48" s="23">
        <v>100</v>
      </c>
      <c r="AX48" s="17">
        <v>100</v>
      </c>
      <c r="AY48" s="17">
        <v>100</v>
      </c>
      <c r="AZ48" s="17">
        <v>100</v>
      </c>
      <c r="BA48" s="17">
        <v>100</v>
      </c>
      <c r="BB48" s="22">
        <v>100</v>
      </c>
      <c r="BC48" s="23">
        <v>100</v>
      </c>
      <c r="BD48" s="17">
        <v>100</v>
      </c>
      <c r="BE48" s="17">
        <v>100</v>
      </c>
      <c r="BF48" s="17">
        <v>100</v>
      </c>
      <c r="BG48" s="17">
        <v>100</v>
      </c>
      <c r="BH48" s="22">
        <v>100</v>
      </c>
    </row>
    <row r="49" spans="6:60" ht="14.5" customHeight="1" x14ac:dyDescent="0.35">
      <c r="F49" s="48" t="s">
        <v>3</v>
      </c>
      <c r="G49" s="55" t="s">
        <v>81</v>
      </c>
      <c r="H49" s="55" t="s">
        <v>13</v>
      </c>
      <c r="I49" s="48" t="s">
        <v>14</v>
      </c>
      <c r="J49" s="49" t="s">
        <v>3</v>
      </c>
      <c r="K49" s="56" t="s">
        <v>81</v>
      </c>
      <c r="L49" s="56" t="s">
        <v>13</v>
      </c>
      <c r="M49" s="49" t="s">
        <v>14</v>
      </c>
      <c r="O49" s="48" t="s">
        <v>3</v>
      </c>
      <c r="P49" s="55" t="s">
        <v>82</v>
      </c>
      <c r="Q49" s="55" t="s">
        <v>13</v>
      </c>
      <c r="R49" s="48" t="s">
        <v>14</v>
      </c>
      <c r="S49" s="49" t="s">
        <v>3</v>
      </c>
      <c r="T49" s="56" t="s">
        <v>82</v>
      </c>
      <c r="U49" s="56" t="s">
        <v>13</v>
      </c>
      <c r="V49" s="49" t="s">
        <v>14</v>
      </c>
      <c r="X49" s="48" t="s">
        <v>3</v>
      </c>
      <c r="Y49" s="55" t="s">
        <v>83</v>
      </c>
      <c r="Z49" s="55" t="s">
        <v>13</v>
      </c>
      <c r="AA49" s="48" t="s">
        <v>14</v>
      </c>
      <c r="AB49" s="49" t="s">
        <v>3</v>
      </c>
      <c r="AC49" s="56" t="s">
        <v>83</v>
      </c>
      <c r="AD49" s="56" t="s">
        <v>13</v>
      </c>
      <c r="AE49" s="49" t="s">
        <v>14</v>
      </c>
      <c r="AV49" s="37" t="s">
        <v>39</v>
      </c>
      <c r="AW49" s="23">
        <v>100</v>
      </c>
      <c r="AX49" s="17">
        <v>100</v>
      </c>
      <c r="AY49" s="17">
        <v>100</v>
      </c>
      <c r="AZ49" s="17">
        <v>75</v>
      </c>
      <c r="BA49" s="17">
        <v>100</v>
      </c>
      <c r="BB49" s="22">
        <v>100</v>
      </c>
      <c r="BC49" s="23">
        <v>100</v>
      </c>
      <c r="BD49" s="17">
        <v>100</v>
      </c>
      <c r="BE49" s="17">
        <v>100</v>
      </c>
      <c r="BF49" s="17">
        <v>100</v>
      </c>
      <c r="BG49" s="17">
        <v>100</v>
      </c>
      <c r="BH49" s="22">
        <v>100</v>
      </c>
    </row>
    <row r="50" spans="6:60" x14ac:dyDescent="0.35">
      <c r="F50" s="48"/>
      <c r="G50" s="55"/>
      <c r="H50" s="55"/>
      <c r="I50" s="48"/>
      <c r="J50" s="49"/>
      <c r="K50" s="56"/>
      <c r="L50" s="56"/>
      <c r="M50" s="49"/>
      <c r="O50" s="48"/>
      <c r="P50" s="55"/>
      <c r="Q50" s="55"/>
      <c r="R50" s="48"/>
      <c r="S50" s="49"/>
      <c r="T50" s="56"/>
      <c r="U50" s="56"/>
      <c r="V50" s="49"/>
      <c r="X50" s="48"/>
      <c r="Y50" s="55"/>
      <c r="Z50" s="55"/>
      <c r="AA50" s="48"/>
      <c r="AB50" s="49"/>
      <c r="AC50" s="56"/>
      <c r="AD50" s="56"/>
      <c r="AE50" s="49"/>
      <c r="AV50" s="37" t="s">
        <v>64</v>
      </c>
      <c r="AW50" s="23">
        <v>75</v>
      </c>
      <c r="AX50" s="17">
        <v>100</v>
      </c>
      <c r="AY50" s="17">
        <v>100</v>
      </c>
      <c r="AZ50" s="17">
        <v>100</v>
      </c>
      <c r="BA50" s="17">
        <v>100</v>
      </c>
      <c r="BB50" s="22">
        <v>75</v>
      </c>
      <c r="BC50" s="23">
        <v>100</v>
      </c>
      <c r="BD50" s="17">
        <v>100</v>
      </c>
      <c r="BE50" s="17">
        <v>100</v>
      </c>
      <c r="BF50" s="17">
        <v>100</v>
      </c>
      <c r="BG50" s="17">
        <v>100</v>
      </c>
      <c r="BH50" s="22">
        <v>100</v>
      </c>
    </row>
    <row r="51" spans="6:60" ht="15" thickBot="1" x14ac:dyDescent="0.4">
      <c r="F51" s="17" t="s">
        <v>39</v>
      </c>
      <c r="G51" s="17">
        <v>3</v>
      </c>
      <c r="H51" s="17">
        <f>G51/4*100</f>
        <v>75</v>
      </c>
      <c r="I51" s="17" t="s">
        <v>44</v>
      </c>
      <c r="J51" s="17" t="s">
        <v>39</v>
      </c>
      <c r="K51" s="17">
        <v>4</v>
      </c>
      <c r="L51" s="17">
        <f>K51/4*100</f>
        <v>100</v>
      </c>
      <c r="M51" s="17" t="s">
        <v>40</v>
      </c>
      <c r="O51" s="17" t="s">
        <v>39</v>
      </c>
      <c r="P51" s="17">
        <v>4</v>
      </c>
      <c r="Q51" s="17">
        <f>P51/4*100</f>
        <v>100</v>
      </c>
      <c r="R51" s="17" t="s">
        <v>40</v>
      </c>
      <c r="S51" s="17" t="s">
        <v>39</v>
      </c>
      <c r="T51" s="17">
        <v>4</v>
      </c>
      <c r="U51" s="17">
        <f>T51/4*100</f>
        <v>100</v>
      </c>
      <c r="V51" s="17" t="s">
        <v>40</v>
      </c>
      <c r="X51" s="17" t="s">
        <v>39</v>
      </c>
      <c r="Y51" s="17">
        <v>4</v>
      </c>
      <c r="Z51" s="17">
        <f>Y51/4*100</f>
        <v>100</v>
      </c>
      <c r="AA51" s="17" t="s">
        <v>40</v>
      </c>
      <c r="AB51" s="17" t="s">
        <v>39</v>
      </c>
      <c r="AC51" s="17">
        <v>4</v>
      </c>
      <c r="AD51" s="17">
        <f>AC51/4*100</f>
        <v>100</v>
      </c>
      <c r="AE51" s="17" t="s">
        <v>40</v>
      </c>
      <c r="AV51" s="38" t="s">
        <v>11</v>
      </c>
      <c r="AW51" s="31">
        <f>AVERAGE(AW46:AW50)</f>
        <v>90</v>
      </c>
      <c r="AX51" s="31">
        <f t="shared" ref="AX51:BH51" si="13">AVERAGE(AX46:AX50)</f>
        <v>100</v>
      </c>
      <c r="AY51" s="31">
        <f t="shared" si="13"/>
        <v>95</v>
      </c>
      <c r="AZ51" s="31">
        <f t="shared" si="13"/>
        <v>85</v>
      </c>
      <c r="BA51" s="31">
        <f t="shared" si="13"/>
        <v>100</v>
      </c>
      <c r="BB51" s="52">
        <f t="shared" si="13"/>
        <v>95</v>
      </c>
      <c r="BC51" s="31">
        <f t="shared" si="13"/>
        <v>100</v>
      </c>
      <c r="BD51" s="31">
        <f t="shared" si="13"/>
        <v>100</v>
      </c>
      <c r="BE51" s="31">
        <f t="shared" si="13"/>
        <v>100</v>
      </c>
      <c r="BF51" s="31">
        <f t="shared" si="13"/>
        <v>95</v>
      </c>
      <c r="BG51" s="31">
        <f t="shared" si="13"/>
        <v>100</v>
      </c>
      <c r="BH51" s="52">
        <f t="shared" si="13"/>
        <v>100</v>
      </c>
    </row>
    <row r="52" spans="6:60" x14ac:dyDescent="0.35">
      <c r="F52" s="17" t="s">
        <v>42</v>
      </c>
      <c r="G52" s="17">
        <v>3</v>
      </c>
      <c r="H52" s="17">
        <f t="shared" ref="H52:H82" si="14">G52/4*100</f>
        <v>75</v>
      </c>
      <c r="I52" s="17" t="s">
        <v>44</v>
      </c>
      <c r="J52" s="17" t="s">
        <v>42</v>
      </c>
      <c r="K52" s="17">
        <v>4</v>
      </c>
      <c r="L52" s="17">
        <f t="shared" ref="L52:L81" si="15">K52/4*100</f>
        <v>100</v>
      </c>
      <c r="M52" s="17" t="s">
        <v>40</v>
      </c>
      <c r="O52" s="17" t="s">
        <v>42</v>
      </c>
      <c r="P52" s="17">
        <v>3</v>
      </c>
      <c r="Q52" s="17">
        <f t="shared" ref="Q52:Q82" si="16">P52/4*100</f>
        <v>75</v>
      </c>
      <c r="R52" s="17" t="s">
        <v>44</v>
      </c>
      <c r="S52" s="17" t="s">
        <v>42</v>
      </c>
      <c r="T52" s="17">
        <v>4</v>
      </c>
      <c r="U52" s="17">
        <f t="shared" ref="U52:U81" si="17">T52/4*100</f>
        <v>100</v>
      </c>
      <c r="V52" s="17" t="s">
        <v>40</v>
      </c>
      <c r="X52" s="17" t="s">
        <v>42</v>
      </c>
      <c r="Y52" s="17">
        <v>3</v>
      </c>
      <c r="Z52" s="17">
        <f t="shared" ref="Z52:Z82" si="18">Y52/4*100</f>
        <v>75</v>
      </c>
      <c r="AA52" s="17" t="s">
        <v>44</v>
      </c>
      <c r="AB52" s="17" t="s">
        <v>42</v>
      </c>
      <c r="AC52" s="17">
        <v>4</v>
      </c>
      <c r="AD52" s="17">
        <f t="shared" ref="AD52:AD81" si="19">AC52/4*100</f>
        <v>100</v>
      </c>
      <c r="AE52" s="17" t="s">
        <v>40</v>
      </c>
    </row>
    <row r="53" spans="6:60" x14ac:dyDescent="0.35">
      <c r="F53" s="17" t="s">
        <v>45</v>
      </c>
      <c r="G53" s="17">
        <v>4</v>
      </c>
      <c r="H53" s="17">
        <f t="shared" si="14"/>
        <v>100</v>
      </c>
      <c r="I53" s="17" t="s">
        <v>40</v>
      </c>
      <c r="J53" s="17" t="s">
        <v>45</v>
      </c>
      <c r="K53" s="17">
        <v>4</v>
      </c>
      <c r="L53" s="17">
        <f t="shared" si="15"/>
        <v>100</v>
      </c>
      <c r="M53" s="17" t="s">
        <v>40</v>
      </c>
      <c r="O53" s="17" t="s">
        <v>45</v>
      </c>
      <c r="P53" s="17">
        <v>3</v>
      </c>
      <c r="Q53" s="17">
        <f t="shared" si="16"/>
        <v>75</v>
      </c>
      <c r="R53" s="17" t="s">
        <v>44</v>
      </c>
      <c r="S53" s="17" t="s">
        <v>45</v>
      </c>
      <c r="T53" s="17">
        <v>4</v>
      </c>
      <c r="U53" s="17">
        <f t="shared" si="17"/>
        <v>100</v>
      </c>
      <c r="V53" s="17" t="s">
        <v>40</v>
      </c>
      <c r="X53" s="17" t="s">
        <v>45</v>
      </c>
      <c r="Y53" s="17">
        <v>3</v>
      </c>
      <c r="Z53" s="17">
        <f t="shared" si="18"/>
        <v>75</v>
      </c>
      <c r="AA53" s="17" t="s">
        <v>44</v>
      </c>
      <c r="AB53" s="17" t="s">
        <v>45</v>
      </c>
      <c r="AC53" s="17">
        <v>4</v>
      </c>
      <c r="AD53" s="17">
        <f t="shared" si="19"/>
        <v>100</v>
      </c>
      <c r="AE53" s="17" t="s">
        <v>40</v>
      </c>
    </row>
    <row r="54" spans="6:60" ht="15" thickBot="1" x14ac:dyDescent="0.4">
      <c r="F54" s="17" t="s">
        <v>47</v>
      </c>
      <c r="G54" s="17">
        <v>1</v>
      </c>
      <c r="H54" s="17">
        <f t="shared" si="14"/>
        <v>25</v>
      </c>
      <c r="I54" s="17" t="s">
        <v>69</v>
      </c>
      <c r="J54" s="17" t="s">
        <v>47</v>
      </c>
      <c r="K54" s="17">
        <v>3</v>
      </c>
      <c r="L54" s="17">
        <f t="shared" si="15"/>
        <v>75</v>
      </c>
      <c r="M54" s="17" t="s">
        <v>44</v>
      </c>
      <c r="O54" s="17" t="s">
        <v>47</v>
      </c>
      <c r="P54" s="17">
        <v>2</v>
      </c>
      <c r="Q54" s="17">
        <f t="shared" si="16"/>
        <v>50</v>
      </c>
      <c r="R54" s="17" t="s">
        <v>43</v>
      </c>
      <c r="S54" s="17" t="s">
        <v>47</v>
      </c>
      <c r="T54" s="17">
        <v>4</v>
      </c>
      <c r="U54" s="17">
        <f t="shared" si="17"/>
        <v>100</v>
      </c>
      <c r="V54" s="17" t="s">
        <v>40</v>
      </c>
      <c r="X54" s="17" t="s">
        <v>47</v>
      </c>
      <c r="Y54" s="17">
        <v>2</v>
      </c>
      <c r="Z54" s="17">
        <f t="shared" si="18"/>
        <v>50</v>
      </c>
      <c r="AA54" s="17" t="s">
        <v>43</v>
      </c>
      <c r="AB54" s="17" t="s">
        <v>47</v>
      </c>
      <c r="AC54" s="17">
        <v>4</v>
      </c>
      <c r="AD54" s="17">
        <f t="shared" si="19"/>
        <v>100</v>
      </c>
      <c r="AE54" s="17" t="s">
        <v>40</v>
      </c>
      <c r="AV54" s="68" t="s">
        <v>30</v>
      </c>
      <c r="AW54" s="60" t="s">
        <v>4</v>
      </c>
      <c r="AX54" s="61"/>
      <c r="AY54" s="61"/>
      <c r="AZ54" s="61"/>
      <c r="BA54" s="61"/>
      <c r="BB54" s="62"/>
      <c r="BC54" s="63" t="s">
        <v>5</v>
      </c>
      <c r="BD54" s="64"/>
      <c r="BE54" s="64"/>
      <c r="BF54" s="64"/>
      <c r="BG54" s="64"/>
      <c r="BH54" s="65"/>
    </row>
    <row r="55" spans="6:60" x14ac:dyDescent="0.35">
      <c r="F55" s="17" t="s">
        <v>49</v>
      </c>
      <c r="G55" s="17">
        <v>1</v>
      </c>
      <c r="H55" s="17">
        <f t="shared" si="14"/>
        <v>25</v>
      </c>
      <c r="I55" s="17" t="s">
        <v>69</v>
      </c>
      <c r="J55" s="17" t="s">
        <v>49</v>
      </c>
      <c r="K55" s="17">
        <v>3</v>
      </c>
      <c r="L55" s="17">
        <f t="shared" si="15"/>
        <v>75</v>
      </c>
      <c r="M55" s="17" t="s">
        <v>44</v>
      </c>
      <c r="O55" s="17" t="s">
        <v>49</v>
      </c>
      <c r="P55" s="17">
        <v>3</v>
      </c>
      <c r="Q55" s="17">
        <f t="shared" si="16"/>
        <v>75</v>
      </c>
      <c r="R55" s="17" t="s">
        <v>44</v>
      </c>
      <c r="S55" s="17" t="s">
        <v>49</v>
      </c>
      <c r="T55" s="17">
        <v>4</v>
      </c>
      <c r="U55" s="17">
        <f t="shared" si="17"/>
        <v>100</v>
      </c>
      <c r="V55" s="17" t="s">
        <v>40</v>
      </c>
      <c r="X55" s="17" t="s">
        <v>49</v>
      </c>
      <c r="Y55" s="17">
        <v>2</v>
      </c>
      <c r="Z55" s="17">
        <f t="shared" si="18"/>
        <v>50</v>
      </c>
      <c r="AA55" s="17" t="s">
        <v>43</v>
      </c>
      <c r="AB55" s="17" t="s">
        <v>49</v>
      </c>
      <c r="AC55" s="17">
        <v>4</v>
      </c>
      <c r="AD55" s="17">
        <f t="shared" si="19"/>
        <v>100</v>
      </c>
      <c r="AE55" s="17" t="s">
        <v>40</v>
      </c>
      <c r="AV55" s="69"/>
      <c r="AW55" s="34" t="s">
        <v>17</v>
      </c>
      <c r="AX55" s="35" t="s">
        <v>18</v>
      </c>
      <c r="AY55" s="35" t="s">
        <v>19</v>
      </c>
      <c r="AZ55" s="35" t="s">
        <v>20</v>
      </c>
      <c r="BA55" s="35" t="s">
        <v>21</v>
      </c>
      <c r="BB55" s="36" t="s">
        <v>22</v>
      </c>
      <c r="BC55" s="34" t="s">
        <v>17</v>
      </c>
      <c r="BD55" s="35" t="s">
        <v>18</v>
      </c>
      <c r="BE55" s="35" t="s">
        <v>19</v>
      </c>
      <c r="BF55" s="35" t="s">
        <v>20</v>
      </c>
      <c r="BG55" s="35" t="s">
        <v>21</v>
      </c>
      <c r="BH55" s="36" t="s">
        <v>22</v>
      </c>
    </row>
    <row r="56" spans="6:60" x14ac:dyDescent="0.35">
      <c r="F56" s="17" t="s">
        <v>50</v>
      </c>
      <c r="G56" s="17">
        <v>4</v>
      </c>
      <c r="H56" s="17">
        <f t="shared" si="14"/>
        <v>100</v>
      </c>
      <c r="I56" s="17" t="s">
        <v>40</v>
      </c>
      <c r="J56" s="17" t="s">
        <v>50</v>
      </c>
      <c r="K56" s="17">
        <v>4</v>
      </c>
      <c r="L56" s="17">
        <f t="shared" si="15"/>
        <v>100</v>
      </c>
      <c r="M56" s="17" t="s">
        <v>40</v>
      </c>
      <c r="O56" s="17" t="s">
        <v>50</v>
      </c>
      <c r="P56" s="17">
        <v>2</v>
      </c>
      <c r="Q56" s="17">
        <f t="shared" si="16"/>
        <v>50</v>
      </c>
      <c r="R56" s="17" t="s">
        <v>43</v>
      </c>
      <c r="S56" s="17" t="s">
        <v>50</v>
      </c>
      <c r="T56" s="17">
        <v>4</v>
      </c>
      <c r="U56" s="17">
        <f t="shared" si="17"/>
        <v>100</v>
      </c>
      <c r="V56" s="17" t="s">
        <v>40</v>
      </c>
      <c r="X56" s="17" t="s">
        <v>50</v>
      </c>
      <c r="Y56" s="17">
        <v>3</v>
      </c>
      <c r="Z56" s="17">
        <f t="shared" si="18"/>
        <v>75</v>
      </c>
      <c r="AA56" s="17" t="s">
        <v>44</v>
      </c>
      <c r="AB56" s="17" t="s">
        <v>50</v>
      </c>
      <c r="AC56" s="17">
        <v>4</v>
      </c>
      <c r="AD56" s="17">
        <f t="shared" si="19"/>
        <v>100</v>
      </c>
      <c r="AE56" s="17" t="s">
        <v>40</v>
      </c>
      <c r="AV56" s="37" t="s">
        <v>66</v>
      </c>
      <c r="AW56" s="23">
        <v>75</v>
      </c>
      <c r="AX56" s="17">
        <v>75</v>
      </c>
      <c r="AY56" s="17">
        <v>100</v>
      </c>
      <c r="AZ56" s="17">
        <v>75</v>
      </c>
      <c r="BA56" s="17">
        <v>75</v>
      </c>
      <c r="BB56" s="22">
        <v>50</v>
      </c>
      <c r="BC56" s="23">
        <v>75</v>
      </c>
      <c r="BD56" s="17">
        <v>100</v>
      </c>
      <c r="BE56" s="17">
        <v>100</v>
      </c>
      <c r="BF56" s="17">
        <v>75</v>
      </c>
      <c r="BG56" s="17">
        <v>100</v>
      </c>
      <c r="BH56" s="17">
        <v>100</v>
      </c>
    </row>
    <row r="57" spans="6:60" x14ac:dyDescent="0.35">
      <c r="F57" s="17" t="s">
        <v>51</v>
      </c>
      <c r="G57" s="17">
        <v>3</v>
      </c>
      <c r="H57" s="17">
        <f t="shared" si="14"/>
        <v>75</v>
      </c>
      <c r="I57" s="17" t="s">
        <v>44</v>
      </c>
      <c r="J57" s="17" t="s">
        <v>51</v>
      </c>
      <c r="K57" s="17">
        <v>4</v>
      </c>
      <c r="L57" s="17">
        <f t="shared" si="15"/>
        <v>100</v>
      </c>
      <c r="M57" s="17" t="s">
        <v>40</v>
      </c>
      <c r="O57" s="17" t="s">
        <v>51</v>
      </c>
      <c r="P57" s="17">
        <v>4</v>
      </c>
      <c r="Q57" s="17">
        <f t="shared" si="16"/>
        <v>100</v>
      </c>
      <c r="R57" s="17" t="s">
        <v>40</v>
      </c>
      <c r="S57" s="17" t="s">
        <v>51</v>
      </c>
      <c r="T57" s="17">
        <v>4</v>
      </c>
      <c r="U57" s="17">
        <f t="shared" si="17"/>
        <v>100</v>
      </c>
      <c r="V57" s="17" t="s">
        <v>40</v>
      </c>
      <c r="X57" s="17" t="s">
        <v>51</v>
      </c>
      <c r="Y57" s="17">
        <v>3</v>
      </c>
      <c r="Z57" s="17">
        <f t="shared" si="18"/>
        <v>75</v>
      </c>
      <c r="AA57" s="17" t="s">
        <v>44</v>
      </c>
      <c r="AB57" s="17" t="s">
        <v>51</v>
      </c>
      <c r="AC57" s="17">
        <v>4</v>
      </c>
      <c r="AD57" s="17">
        <f t="shared" si="19"/>
        <v>100</v>
      </c>
      <c r="AE57" s="17" t="s">
        <v>40</v>
      </c>
      <c r="AV57" s="37" t="s">
        <v>50</v>
      </c>
      <c r="AW57" s="23">
        <v>75</v>
      </c>
      <c r="AX57" s="17">
        <v>100</v>
      </c>
      <c r="AY57" s="17">
        <v>100</v>
      </c>
      <c r="AZ57" s="17">
        <v>100</v>
      </c>
      <c r="BA57" s="17">
        <v>50</v>
      </c>
      <c r="BB57" s="22">
        <v>75</v>
      </c>
      <c r="BC57" s="23">
        <v>100</v>
      </c>
      <c r="BD57" s="17">
        <v>100</v>
      </c>
      <c r="BE57" s="17">
        <v>100</v>
      </c>
      <c r="BF57" s="17">
        <v>100</v>
      </c>
      <c r="BG57" s="17">
        <v>100</v>
      </c>
      <c r="BH57" s="17">
        <v>100</v>
      </c>
    </row>
    <row r="58" spans="6:60" x14ac:dyDescent="0.35">
      <c r="F58" s="17" t="s">
        <v>48</v>
      </c>
      <c r="G58" s="17">
        <v>1</v>
      </c>
      <c r="H58" s="17">
        <f t="shared" si="14"/>
        <v>25</v>
      </c>
      <c r="I58" s="17" t="s">
        <v>69</v>
      </c>
      <c r="J58" s="17" t="s">
        <v>48</v>
      </c>
      <c r="K58" s="17">
        <v>4</v>
      </c>
      <c r="L58" s="17">
        <f t="shared" si="15"/>
        <v>100</v>
      </c>
      <c r="M58" s="17" t="s">
        <v>40</v>
      </c>
      <c r="O58" s="17" t="s">
        <v>48</v>
      </c>
      <c r="P58" s="17">
        <v>2</v>
      </c>
      <c r="Q58" s="17">
        <f t="shared" si="16"/>
        <v>50</v>
      </c>
      <c r="R58" s="17" t="s">
        <v>43</v>
      </c>
      <c r="S58" s="17" t="s">
        <v>48</v>
      </c>
      <c r="T58" s="17">
        <v>4</v>
      </c>
      <c r="U58" s="17">
        <f t="shared" si="17"/>
        <v>100</v>
      </c>
      <c r="V58" s="17" t="s">
        <v>40</v>
      </c>
      <c r="X58" s="17" t="s">
        <v>48</v>
      </c>
      <c r="Y58" s="17">
        <v>3</v>
      </c>
      <c r="Z58" s="17">
        <f t="shared" si="18"/>
        <v>75</v>
      </c>
      <c r="AA58" s="17" t="s">
        <v>44</v>
      </c>
      <c r="AB58" s="17" t="s">
        <v>48</v>
      </c>
      <c r="AC58" s="17">
        <v>4</v>
      </c>
      <c r="AD58" s="17">
        <f t="shared" si="19"/>
        <v>100</v>
      </c>
      <c r="AE58" s="17" t="s">
        <v>40</v>
      </c>
      <c r="AV58" s="37" t="s">
        <v>57</v>
      </c>
      <c r="AW58" s="23">
        <v>75</v>
      </c>
      <c r="AX58" s="17">
        <v>75</v>
      </c>
      <c r="AY58" s="17">
        <v>100</v>
      </c>
      <c r="AZ58" s="17">
        <v>75</v>
      </c>
      <c r="BA58" s="17">
        <v>75</v>
      </c>
      <c r="BB58" s="22">
        <v>100</v>
      </c>
      <c r="BC58" s="23">
        <v>100</v>
      </c>
      <c r="BD58" s="17">
        <v>100</v>
      </c>
      <c r="BE58" s="17">
        <v>100</v>
      </c>
      <c r="BF58" s="17">
        <v>75</v>
      </c>
      <c r="BG58" s="17">
        <v>100</v>
      </c>
      <c r="BH58" s="17">
        <v>100</v>
      </c>
    </row>
    <row r="59" spans="6:60" x14ac:dyDescent="0.35">
      <c r="F59" s="17" t="s">
        <v>52</v>
      </c>
      <c r="G59" s="17">
        <v>3</v>
      </c>
      <c r="H59" s="17">
        <f t="shared" si="14"/>
        <v>75</v>
      </c>
      <c r="I59" s="17" t="s">
        <v>44</v>
      </c>
      <c r="J59" s="17" t="s">
        <v>52</v>
      </c>
      <c r="K59" s="17">
        <v>3</v>
      </c>
      <c r="L59" s="17">
        <f t="shared" si="15"/>
        <v>75</v>
      </c>
      <c r="M59" s="17" t="s">
        <v>44</v>
      </c>
      <c r="O59" s="17" t="s">
        <v>52</v>
      </c>
      <c r="P59" s="17">
        <v>4</v>
      </c>
      <c r="Q59" s="17">
        <f t="shared" si="16"/>
        <v>100</v>
      </c>
      <c r="R59" s="17" t="s">
        <v>40</v>
      </c>
      <c r="S59" s="17" t="s">
        <v>52</v>
      </c>
      <c r="T59" s="17">
        <v>4</v>
      </c>
      <c r="U59" s="17">
        <f t="shared" si="17"/>
        <v>100</v>
      </c>
      <c r="V59" s="17" t="s">
        <v>40</v>
      </c>
      <c r="X59" s="17" t="s">
        <v>52</v>
      </c>
      <c r="Y59" s="17">
        <v>4</v>
      </c>
      <c r="Z59" s="17">
        <f t="shared" si="18"/>
        <v>100</v>
      </c>
      <c r="AA59" s="17" t="s">
        <v>40</v>
      </c>
      <c r="AB59" s="17" t="s">
        <v>52</v>
      </c>
      <c r="AC59" s="17">
        <v>4</v>
      </c>
      <c r="AD59" s="17">
        <f t="shared" si="19"/>
        <v>100</v>
      </c>
      <c r="AE59" s="17" t="s">
        <v>40</v>
      </c>
      <c r="AV59" s="37" t="s">
        <v>60</v>
      </c>
      <c r="AW59" s="23">
        <v>50</v>
      </c>
      <c r="AX59" s="17">
        <v>75</v>
      </c>
      <c r="AY59" s="17">
        <v>100</v>
      </c>
      <c r="AZ59" s="17">
        <v>75</v>
      </c>
      <c r="BA59" s="17">
        <v>75</v>
      </c>
      <c r="BB59" s="22">
        <v>50</v>
      </c>
      <c r="BC59" s="23">
        <v>75</v>
      </c>
      <c r="BD59" s="17">
        <v>100</v>
      </c>
      <c r="BE59" s="17">
        <v>100</v>
      </c>
      <c r="BF59" s="17">
        <v>75</v>
      </c>
      <c r="BG59" s="17">
        <v>100</v>
      </c>
      <c r="BH59" s="17">
        <v>100</v>
      </c>
    </row>
    <row r="60" spans="6:60" x14ac:dyDescent="0.35">
      <c r="F60" s="17" t="s">
        <v>55</v>
      </c>
      <c r="G60" s="17">
        <v>2</v>
      </c>
      <c r="H60" s="17">
        <f t="shared" si="14"/>
        <v>50</v>
      </c>
      <c r="I60" s="17" t="s">
        <v>43</v>
      </c>
      <c r="J60" s="17" t="s">
        <v>55</v>
      </c>
      <c r="K60" s="17">
        <v>3</v>
      </c>
      <c r="L60" s="17">
        <f t="shared" si="15"/>
        <v>75</v>
      </c>
      <c r="M60" s="17" t="s">
        <v>44</v>
      </c>
      <c r="O60" s="17" t="s">
        <v>55</v>
      </c>
      <c r="P60" s="17">
        <v>3</v>
      </c>
      <c r="Q60" s="17">
        <f t="shared" si="16"/>
        <v>75</v>
      </c>
      <c r="R60" s="17" t="s">
        <v>44</v>
      </c>
      <c r="S60" s="17" t="s">
        <v>55</v>
      </c>
      <c r="T60" s="17">
        <v>4</v>
      </c>
      <c r="U60" s="17">
        <f t="shared" si="17"/>
        <v>100</v>
      </c>
      <c r="V60" s="17" t="s">
        <v>40</v>
      </c>
      <c r="X60" s="17" t="s">
        <v>55</v>
      </c>
      <c r="Y60" s="17">
        <v>2</v>
      </c>
      <c r="Z60" s="17">
        <f t="shared" si="18"/>
        <v>50</v>
      </c>
      <c r="AA60" s="17" t="s">
        <v>43</v>
      </c>
      <c r="AB60" s="17" t="s">
        <v>55</v>
      </c>
      <c r="AC60" s="17">
        <v>3</v>
      </c>
      <c r="AD60" s="17">
        <f t="shared" si="19"/>
        <v>75</v>
      </c>
      <c r="AE60" s="17" t="s">
        <v>44</v>
      </c>
      <c r="AV60" s="37" t="s">
        <v>65</v>
      </c>
      <c r="AW60" s="23">
        <v>50</v>
      </c>
      <c r="AX60" s="17">
        <v>50</v>
      </c>
      <c r="AY60" s="17">
        <v>50</v>
      </c>
      <c r="AZ60" s="17">
        <v>50</v>
      </c>
      <c r="BA60" s="17">
        <v>50</v>
      </c>
      <c r="BB60" s="22">
        <v>50</v>
      </c>
      <c r="BC60" s="23">
        <v>100</v>
      </c>
      <c r="BD60" s="17">
        <v>100</v>
      </c>
      <c r="BE60" s="17">
        <v>100</v>
      </c>
      <c r="BF60" s="17">
        <v>75</v>
      </c>
      <c r="BG60" s="17">
        <v>100</v>
      </c>
      <c r="BH60" s="17">
        <v>100</v>
      </c>
    </row>
    <row r="61" spans="6:60" ht="15" thickBot="1" x14ac:dyDescent="0.4">
      <c r="F61" s="17" t="s">
        <v>57</v>
      </c>
      <c r="G61" s="17">
        <v>4</v>
      </c>
      <c r="H61" s="17">
        <f t="shared" si="14"/>
        <v>100</v>
      </c>
      <c r="I61" s="17" t="s">
        <v>40</v>
      </c>
      <c r="J61" s="17" t="s">
        <v>57</v>
      </c>
      <c r="K61" s="17">
        <v>4</v>
      </c>
      <c r="L61" s="17">
        <f t="shared" si="15"/>
        <v>100</v>
      </c>
      <c r="M61" s="17" t="s">
        <v>40</v>
      </c>
      <c r="O61" s="17" t="s">
        <v>57</v>
      </c>
      <c r="P61" s="17">
        <v>3</v>
      </c>
      <c r="Q61" s="17">
        <f t="shared" si="16"/>
        <v>75</v>
      </c>
      <c r="R61" s="17" t="s">
        <v>44</v>
      </c>
      <c r="S61" s="17" t="s">
        <v>57</v>
      </c>
      <c r="T61" s="17">
        <v>4</v>
      </c>
      <c r="U61" s="17">
        <f t="shared" si="17"/>
        <v>100</v>
      </c>
      <c r="V61" s="17" t="s">
        <v>40</v>
      </c>
      <c r="X61" s="17" t="s">
        <v>57</v>
      </c>
      <c r="Y61" s="17">
        <v>4</v>
      </c>
      <c r="Z61" s="17">
        <f t="shared" si="18"/>
        <v>100</v>
      </c>
      <c r="AA61" s="17" t="s">
        <v>40</v>
      </c>
      <c r="AB61" s="17" t="s">
        <v>57</v>
      </c>
      <c r="AC61" s="17">
        <v>4</v>
      </c>
      <c r="AD61" s="17">
        <f t="shared" si="19"/>
        <v>100</v>
      </c>
      <c r="AE61" s="17" t="s">
        <v>40</v>
      </c>
      <c r="AV61" s="53" t="s">
        <v>11</v>
      </c>
      <c r="AW61" s="54">
        <f>AVERAGE(AW56:AW60)</f>
        <v>65</v>
      </c>
      <c r="AX61" s="54">
        <f t="shared" ref="AX61:BH61" si="20">AVERAGE(AX56:AX60)</f>
        <v>75</v>
      </c>
      <c r="AY61" s="54">
        <f t="shared" si="20"/>
        <v>90</v>
      </c>
      <c r="AZ61" s="54">
        <f t="shared" si="20"/>
        <v>75</v>
      </c>
      <c r="BA61" s="54">
        <f t="shared" si="20"/>
        <v>65</v>
      </c>
      <c r="BB61" s="54">
        <f t="shared" si="20"/>
        <v>65</v>
      </c>
      <c r="BC61" s="54">
        <f t="shared" si="20"/>
        <v>90</v>
      </c>
      <c r="BD61" s="54">
        <f t="shared" si="20"/>
        <v>100</v>
      </c>
      <c r="BE61" s="54">
        <f t="shared" si="20"/>
        <v>100</v>
      </c>
      <c r="BF61" s="54">
        <f t="shared" si="20"/>
        <v>80</v>
      </c>
      <c r="BG61" s="54">
        <f t="shared" si="20"/>
        <v>100</v>
      </c>
      <c r="BH61" s="54">
        <f t="shared" si="20"/>
        <v>100</v>
      </c>
    </row>
    <row r="62" spans="6:60" x14ac:dyDescent="0.35">
      <c r="F62" s="17" t="s">
        <v>56</v>
      </c>
      <c r="G62" s="17">
        <v>4</v>
      </c>
      <c r="H62" s="17">
        <f t="shared" si="14"/>
        <v>100</v>
      </c>
      <c r="I62" s="17" t="s">
        <v>40</v>
      </c>
      <c r="J62" s="17" t="s">
        <v>56</v>
      </c>
      <c r="K62" s="17">
        <v>4</v>
      </c>
      <c r="L62" s="17">
        <f t="shared" si="15"/>
        <v>100</v>
      </c>
      <c r="M62" s="17" t="s">
        <v>40</v>
      </c>
      <c r="O62" s="17" t="s">
        <v>56</v>
      </c>
      <c r="P62" s="17">
        <v>2</v>
      </c>
      <c r="Q62" s="17">
        <f t="shared" si="16"/>
        <v>50</v>
      </c>
      <c r="R62" s="17" t="s">
        <v>43</v>
      </c>
      <c r="S62" s="17" t="s">
        <v>56</v>
      </c>
      <c r="T62" s="17">
        <v>4</v>
      </c>
      <c r="U62" s="17">
        <f t="shared" si="17"/>
        <v>100</v>
      </c>
      <c r="V62" s="17" t="s">
        <v>40</v>
      </c>
      <c r="X62" s="17" t="s">
        <v>56</v>
      </c>
      <c r="Y62" s="17">
        <v>2</v>
      </c>
      <c r="Z62" s="17">
        <f t="shared" si="18"/>
        <v>50</v>
      </c>
      <c r="AA62" s="17" t="s">
        <v>43</v>
      </c>
      <c r="AB62" s="17" t="s">
        <v>56</v>
      </c>
      <c r="AC62" s="17">
        <v>4</v>
      </c>
      <c r="AD62" s="17">
        <f t="shared" si="19"/>
        <v>100</v>
      </c>
      <c r="AE62" s="17" t="s">
        <v>40</v>
      </c>
    </row>
    <row r="63" spans="6:60" x14ac:dyDescent="0.35">
      <c r="F63" s="17" t="s">
        <v>60</v>
      </c>
      <c r="G63" s="17">
        <v>3</v>
      </c>
      <c r="H63" s="17">
        <f t="shared" si="14"/>
        <v>75</v>
      </c>
      <c r="I63" s="17" t="s">
        <v>44</v>
      </c>
      <c r="J63" s="17" t="s">
        <v>60</v>
      </c>
      <c r="K63" s="17">
        <v>3</v>
      </c>
      <c r="L63" s="17">
        <f t="shared" si="15"/>
        <v>75</v>
      </c>
      <c r="M63" s="17" t="s">
        <v>44</v>
      </c>
      <c r="O63" s="17" t="s">
        <v>60</v>
      </c>
      <c r="P63" s="17">
        <v>3</v>
      </c>
      <c r="Q63" s="17">
        <f t="shared" si="16"/>
        <v>75</v>
      </c>
      <c r="R63" s="17" t="s">
        <v>44</v>
      </c>
      <c r="S63" s="17" t="s">
        <v>60</v>
      </c>
      <c r="T63" s="17">
        <v>4</v>
      </c>
      <c r="U63" s="17">
        <f t="shared" si="17"/>
        <v>100</v>
      </c>
      <c r="V63" s="17" t="s">
        <v>40</v>
      </c>
      <c r="X63" s="17" t="s">
        <v>60</v>
      </c>
      <c r="Y63" s="17">
        <v>2</v>
      </c>
      <c r="Z63" s="17">
        <f t="shared" si="18"/>
        <v>50</v>
      </c>
      <c r="AA63" s="17" t="s">
        <v>43</v>
      </c>
      <c r="AB63" s="17" t="s">
        <v>60</v>
      </c>
      <c r="AC63" s="17">
        <v>4</v>
      </c>
      <c r="AD63" s="17">
        <f t="shared" si="19"/>
        <v>100</v>
      </c>
      <c r="AE63" s="17" t="s">
        <v>40</v>
      </c>
    </row>
    <row r="64" spans="6:60" x14ac:dyDescent="0.35">
      <c r="F64" s="17" t="s">
        <v>61</v>
      </c>
      <c r="G64" s="17">
        <v>3</v>
      </c>
      <c r="H64" s="17">
        <f t="shared" si="14"/>
        <v>75</v>
      </c>
      <c r="I64" s="17" t="s">
        <v>44</v>
      </c>
      <c r="J64" s="17" t="s">
        <v>61</v>
      </c>
      <c r="K64" s="17">
        <v>3</v>
      </c>
      <c r="L64" s="17">
        <f t="shared" si="15"/>
        <v>75</v>
      </c>
      <c r="M64" s="17" t="s">
        <v>44</v>
      </c>
      <c r="O64" s="17" t="s">
        <v>61</v>
      </c>
      <c r="P64" s="17">
        <v>4</v>
      </c>
      <c r="Q64" s="17">
        <f t="shared" si="16"/>
        <v>100</v>
      </c>
      <c r="R64" s="17" t="s">
        <v>40</v>
      </c>
      <c r="S64" s="17" t="s">
        <v>61</v>
      </c>
      <c r="T64" s="17">
        <v>4</v>
      </c>
      <c r="U64" s="17">
        <f t="shared" si="17"/>
        <v>100</v>
      </c>
      <c r="V64" s="17" t="s">
        <v>40</v>
      </c>
      <c r="X64" s="17" t="s">
        <v>61</v>
      </c>
      <c r="Y64" s="17">
        <v>3</v>
      </c>
      <c r="Z64" s="17">
        <f t="shared" si="18"/>
        <v>75</v>
      </c>
      <c r="AA64" s="17" t="s">
        <v>44</v>
      </c>
      <c r="AB64" s="17" t="s">
        <v>61</v>
      </c>
      <c r="AC64" s="17">
        <v>4</v>
      </c>
      <c r="AD64" s="17">
        <f t="shared" si="19"/>
        <v>100</v>
      </c>
      <c r="AE64" s="17" t="s">
        <v>40</v>
      </c>
    </row>
    <row r="65" spans="6:31" x14ac:dyDescent="0.35">
      <c r="F65" s="17" t="s">
        <v>62</v>
      </c>
      <c r="G65" s="17">
        <v>2</v>
      </c>
      <c r="H65" s="17">
        <f t="shared" si="14"/>
        <v>50</v>
      </c>
      <c r="I65" s="17" t="s">
        <v>43</v>
      </c>
      <c r="J65" s="17" t="s">
        <v>62</v>
      </c>
      <c r="K65" s="17">
        <v>4</v>
      </c>
      <c r="L65" s="17">
        <f t="shared" si="15"/>
        <v>100</v>
      </c>
      <c r="M65" s="17" t="s">
        <v>40</v>
      </c>
      <c r="O65" s="17" t="s">
        <v>62</v>
      </c>
      <c r="P65" s="17">
        <v>4</v>
      </c>
      <c r="Q65" s="17">
        <f t="shared" si="16"/>
        <v>100</v>
      </c>
      <c r="R65" s="17" t="s">
        <v>40</v>
      </c>
      <c r="S65" s="17" t="s">
        <v>62</v>
      </c>
      <c r="T65" s="17">
        <v>4</v>
      </c>
      <c r="U65" s="17">
        <f t="shared" si="17"/>
        <v>100</v>
      </c>
      <c r="V65" s="17" t="s">
        <v>40</v>
      </c>
      <c r="X65" s="17" t="s">
        <v>62</v>
      </c>
      <c r="Y65" s="17">
        <v>3</v>
      </c>
      <c r="Z65" s="17">
        <f t="shared" si="18"/>
        <v>75</v>
      </c>
      <c r="AA65" s="17" t="s">
        <v>44</v>
      </c>
      <c r="AB65" s="17" t="s">
        <v>62</v>
      </c>
      <c r="AC65" s="17">
        <v>4</v>
      </c>
      <c r="AD65" s="17">
        <f t="shared" si="19"/>
        <v>100</v>
      </c>
      <c r="AE65" s="17" t="s">
        <v>40</v>
      </c>
    </row>
    <row r="66" spans="6:31" x14ac:dyDescent="0.35">
      <c r="F66" s="17" t="s">
        <v>64</v>
      </c>
      <c r="G66" s="17">
        <v>4</v>
      </c>
      <c r="H66" s="17">
        <f t="shared" si="14"/>
        <v>100</v>
      </c>
      <c r="I66" s="17" t="s">
        <v>40</v>
      </c>
      <c r="J66" s="17" t="s">
        <v>64</v>
      </c>
      <c r="K66" s="17">
        <v>4</v>
      </c>
      <c r="L66" s="17">
        <f t="shared" si="15"/>
        <v>100</v>
      </c>
      <c r="M66" s="17" t="s">
        <v>40</v>
      </c>
      <c r="O66" s="17" t="s">
        <v>64</v>
      </c>
      <c r="P66" s="17">
        <v>4</v>
      </c>
      <c r="Q66" s="17">
        <f t="shared" si="16"/>
        <v>100</v>
      </c>
      <c r="R66" s="17" t="s">
        <v>40</v>
      </c>
      <c r="S66" s="17" t="s">
        <v>64</v>
      </c>
      <c r="T66" s="17">
        <v>4</v>
      </c>
      <c r="U66" s="17">
        <f t="shared" si="17"/>
        <v>100</v>
      </c>
      <c r="V66" s="17" t="s">
        <v>40</v>
      </c>
      <c r="X66" s="17" t="s">
        <v>64</v>
      </c>
      <c r="Y66" s="17">
        <v>3</v>
      </c>
      <c r="Z66" s="17">
        <f t="shared" si="18"/>
        <v>75</v>
      </c>
      <c r="AA66" s="17" t="s">
        <v>44</v>
      </c>
      <c r="AB66" s="17" t="s">
        <v>64</v>
      </c>
      <c r="AC66" s="17">
        <v>4</v>
      </c>
      <c r="AD66" s="17">
        <f t="shared" si="19"/>
        <v>100</v>
      </c>
      <c r="AE66" s="17" t="s">
        <v>40</v>
      </c>
    </row>
    <row r="67" spans="6:31" x14ac:dyDescent="0.35">
      <c r="F67" s="17" t="s">
        <v>65</v>
      </c>
      <c r="G67" s="17">
        <v>2</v>
      </c>
      <c r="H67" s="17">
        <f t="shared" si="14"/>
        <v>50</v>
      </c>
      <c r="I67" s="17" t="s">
        <v>43</v>
      </c>
      <c r="J67" s="17" t="s">
        <v>65</v>
      </c>
      <c r="K67" s="17">
        <v>3</v>
      </c>
      <c r="L67" s="17">
        <f t="shared" si="15"/>
        <v>75</v>
      </c>
      <c r="M67" s="17" t="s">
        <v>44</v>
      </c>
      <c r="O67" s="17" t="s">
        <v>65</v>
      </c>
      <c r="P67" s="17">
        <v>2</v>
      </c>
      <c r="Q67" s="17">
        <f t="shared" si="16"/>
        <v>50</v>
      </c>
      <c r="R67" s="17" t="s">
        <v>43</v>
      </c>
      <c r="S67" s="17" t="s">
        <v>65</v>
      </c>
      <c r="T67" s="17">
        <v>4</v>
      </c>
      <c r="U67" s="17">
        <f t="shared" si="17"/>
        <v>100</v>
      </c>
      <c r="V67" s="17" t="s">
        <v>40</v>
      </c>
      <c r="X67" s="17" t="s">
        <v>65</v>
      </c>
      <c r="Y67" s="17">
        <v>2</v>
      </c>
      <c r="Z67" s="17">
        <f t="shared" si="18"/>
        <v>50</v>
      </c>
      <c r="AA67" s="17" t="s">
        <v>43</v>
      </c>
      <c r="AB67" s="17" t="s">
        <v>65</v>
      </c>
      <c r="AC67" s="17">
        <v>4</v>
      </c>
      <c r="AD67" s="17">
        <f t="shared" si="19"/>
        <v>100</v>
      </c>
      <c r="AE67" s="17" t="s">
        <v>40</v>
      </c>
    </row>
    <row r="68" spans="6:31" x14ac:dyDescent="0.35">
      <c r="F68" s="17" t="s">
        <v>63</v>
      </c>
      <c r="G68" s="17">
        <v>1</v>
      </c>
      <c r="H68" s="17">
        <f t="shared" si="14"/>
        <v>25</v>
      </c>
      <c r="I68" s="17" t="s">
        <v>69</v>
      </c>
      <c r="J68" s="17" t="s">
        <v>63</v>
      </c>
      <c r="K68" s="17">
        <v>3</v>
      </c>
      <c r="L68" s="17">
        <f t="shared" si="15"/>
        <v>75</v>
      </c>
      <c r="M68" s="17" t="s">
        <v>44</v>
      </c>
      <c r="O68" s="17" t="s">
        <v>63</v>
      </c>
      <c r="P68" s="17">
        <v>2</v>
      </c>
      <c r="Q68" s="17">
        <f t="shared" si="16"/>
        <v>50</v>
      </c>
      <c r="R68" s="17" t="s">
        <v>43</v>
      </c>
      <c r="S68" s="17" t="s">
        <v>63</v>
      </c>
      <c r="T68" s="17">
        <v>4</v>
      </c>
      <c r="U68" s="17">
        <f t="shared" si="17"/>
        <v>100</v>
      </c>
      <c r="V68" s="17" t="s">
        <v>40</v>
      </c>
      <c r="X68" s="17" t="s">
        <v>63</v>
      </c>
      <c r="Y68" s="17">
        <v>2</v>
      </c>
      <c r="Z68" s="17">
        <f t="shared" si="18"/>
        <v>50</v>
      </c>
      <c r="AA68" s="17" t="s">
        <v>43</v>
      </c>
      <c r="AB68" s="17" t="s">
        <v>63</v>
      </c>
      <c r="AC68" s="17">
        <v>4</v>
      </c>
      <c r="AD68" s="17">
        <f t="shared" si="19"/>
        <v>100</v>
      </c>
      <c r="AE68" s="17" t="s">
        <v>40</v>
      </c>
    </row>
    <row r="69" spans="6:31" x14ac:dyDescent="0.35">
      <c r="F69" s="17" t="s">
        <v>66</v>
      </c>
      <c r="G69" s="17">
        <v>3</v>
      </c>
      <c r="H69" s="17">
        <f t="shared" si="14"/>
        <v>75</v>
      </c>
      <c r="I69" s="17" t="s">
        <v>44</v>
      </c>
      <c r="J69" s="17" t="s">
        <v>66</v>
      </c>
      <c r="K69" s="17">
        <v>3</v>
      </c>
      <c r="L69" s="17">
        <f t="shared" si="15"/>
        <v>75</v>
      </c>
      <c r="M69" s="17" t="s">
        <v>44</v>
      </c>
      <c r="O69" s="17" t="s">
        <v>66</v>
      </c>
      <c r="P69" s="17">
        <v>3</v>
      </c>
      <c r="Q69" s="17">
        <f t="shared" si="16"/>
        <v>75</v>
      </c>
      <c r="R69" s="17" t="s">
        <v>44</v>
      </c>
      <c r="S69" s="17" t="s">
        <v>66</v>
      </c>
      <c r="T69" s="17">
        <v>4</v>
      </c>
      <c r="U69" s="17">
        <f t="shared" si="17"/>
        <v>100</v>
      </c>
      <c r="V69" s="17" t="s">
        <v>40</v>
      </c>
      <c r="X69" s="17" t="s">
        <v>66</v>
      </c>
      <c r="Y69" s="17">
        <v>2</v>
      </c>
      <c r="Z69" s="17">
        <f t="shared" si="18"/>
        <v>50</v>
      </c>
      <c r="AA69" s="17" t="s">
        <v>43</v>
      </c>
      <c r="AB69" s="17" t="s">
        <v>66</v>
      </c>
      <c r="AC69" s="17">
        <v>4</v>
      </c>
      <c r="AD69" s="17">
        <f t="shared" si="19"/>
        <v>100</v>
      </c>
      <c r="AE69" s="17" t="s">
        <v>40</v>
      </c>
    </row>
    <row r="70" spans="6:31" x14ac:dyDescent="0.35">
      <c r="F70" s="17" t="s">
        <v>67</v>
      </c>
      <c r="G70" s="17">
        <v>2</v>
      </c>
      <c r="H70" s="17">
        <f t="shared" si="14"/>
        <v>50</v>
      </c>
      <c r="I70" s="17" t="s">
        <v>43</v>
      </c>
      <c r="J70" s="17" t="s">
        <v>68</v>
      </c>
      <c r="K70" s="17">
        <v>4</v>
      </c>
      <c r="L70" s="17">
        <f t="shared" si="15"/>
        <v>100</v>
      </c>
      <c r="M70" s="17" t="s">
        <v>40</v>
      </c>
      <c r="N70" s="6"/>
      <c r="O70" s="17" t="s">
        <v>67</v>
      </c>
      <c r="P70" s="17">
        <v>2</v>
      </c>
      <c r="Q70" s="17">
        <f t="shared" si="16"/>
        <v>50</v>
      </c>
      <c r="R70" s="17" t="s">
        <v>43</v>
      </c>
      <c r="S70" s="17" t="s">
        <v>68</v>
      </c>
      <c r="T70" s="17">
        <v>4</v>
      </c>
      <c r="U70" s="17">
        <f t="shared" si="17"/>
        <v>100</v>
      </c>
      <c r="V70" s="17" t="s">
        <v>40</v>
      </c>
      <c r="X70" s="17" t="s">
        <v>67</v>
      </c>
      <c r="Y70" s="17">
        <v>3</v>
      </c>
      <c r="Z70" s="17">
        <f t="shared" si="18"/>
        <v>75</v>
      </c>
      <c r="AA70" s="17" t="s">
        <v>44</v>
      </c>
      <c r="AB70" s="17" t="s">
        <v>68</v>
      </c>
      <c r="AC70" s="17">
        <v>4</v>
      </c>
      <c r="AD70" s="17">
        <f t="shared" si="19"/>
        <v>100</v>
      </c>
      <c r="AE70" s="17" t="s">
        <v>40</v>
      </c>
    </row>
    <row r="71" spans="6:31" x14ac:dyDescent="0.35">
      <c r="F71" s="17" t="s">
        <v>68</v>
      </c>
      <c r="G71" s="17">
        <v>4</v>
      </c>
      <c r="H71" s="17">
        <f t="shared" si="14"/>
        <v>100</v>
      </c>
      <c r="I71" s="17" t="s">
        <v>40</v>
      </c>
      <c r="J71" s="17" t="s">
        <v>70</v>
      </c>
      <c r="K71" s="17">
        <v>3</v>
      </c>
      <c r="L71" s="17">
        <f t="shared" si="15"/>
        <v>75</v>
      </c>
      <c r="M71" s="17" t="s">
        <v>44</v>
      </c>
      <c r="O71" s="17" t="s">
        <v>68</v>
      </c>
      <c r="P71" s="17">
        <v>4</v>
      </c>
      <c r="Q71" s="17">
        <f t="shared" si="16"/>
        <v>100</v>
      </c>
      <c r="R71" s="17" t="s">
        <v>40</v>
      </c>
      <c r="S71" s="17" t="s">
        <v>70</v>
      </c>
      <c r="T71" s="17">
        <v>4</v>
      </c>
      <c r="U71" s="17">
        <f t="shared" si="17"/>
        <v>100</v>
      </c>
      <c r="V71" s="17" t="s">
        <v>40</v>
      </c>
      <c r="X71" s="17" t="s">
        <v>68</v>
      </c>
      <c r="Y71" s="17">
        <v>4</v>
      </c>
      <c r="Z71" s="17">
        <f t="shared" si="18"/>
        <v>100</v>
      </c>
      <c r="AA71" s="17" t="s">
        <v>40</v>
      </c>
      <c r="AB71" s="17" t="s">
        <v>70</v>
      </c>
      <c r="AC71" s="17">
        <v>4</v>
      </c>
      <c r="AD71" s="17">
        <f t="shared" si="19"/>
        <v>100</v>
      </c>
      <c r="AE71" s="17" t="s">
        <v>40</v>
      </c>
    </row>
    <row r="72" spans="6:31" x14ac:dyDescent="0.35">
      <c r="F72" s="17" t="s">
        <v>70</v>
      </c>
      <c r="G72" s="17">
        <v>2</v>
      </c>
      <c r="H72" s="17">
        <f t="shared" si="14"/>
        <v>50</v>
      </c>
      <c r="I72" s="17" t="s">
        <v>43</v>
      </c>
      <c r="J72" s="17" t="s">
        <v>71</v>
      </c>
      <c r="K72" s="17">
        <v>4</v>
      </c>
      <c r="L72" s="17">
        <f t="shared" si="15"/>
        <v>100</v>
      </c>
      <c r="M72" s="17" t="s">
        <v>40</v>
      </c>
      <c r="O72" s="17" t="s">
        <v>70</v>
      </c>
      <c r="P72" s="17">
        <v>4</v>
      </c>
      <c r="Q72" s="17">
        <f t="shared" si="16"/>
        <v>100</v>
      </c>
      <c r="R72" s="17" t="s">
        <v>40</v>
      </c>
      <c r="S72" s="17" t="s">
        <v>71</v>
      </c>
      <c r="T72" s="17">
        <v>4</v>
      </c>
      <c r="U72" s="17">
        <f t="shared" si="17"/>
        <v>100</v>
      </c>
      <c r="V72" s="17" t="s">
        <v>40</v>
      </c>
      <c r="X72" s="17" t="s">
        <v>70</v>
      </c>
      <c r="Y72" s="17">
        <v>3</v>
      </c>
      <c r="Z72" s="17">
        <f t="shared" si="18"/>
        <v>75</v>
      </c>
      <c r="AA72" s="17" t="s">
        <v>44</v>
      </c>
      <c r="AB72" s="17" t="s">
        <v>71</v>
      </c>
      <c r="AC72" s="17">
        <v>4</v>
      </c>
      <c r="AD72" s="17">
        <f t="shared" si="19"/>
        <v>100</v>
      </c>
      <c r="AE72" s="17" t="s">
        <v>40</v>
      </c>
    </row>
    <row r="73" spans="6:31" x14ac:dyDescent="0.35">
      <c r="F73" s="17" t="s">
        <v>71</v>
      </c>
      <c r="G73" s="17">
        <v>2</v>
      </c>
      <c r="H73" s="17">
        <f t="shared" si="14"/>
        <v>50</v>
      </c>
      <c r="I73" s="17" t="s">
        <v>43</v>
      </c>
      <c r="J73" s="17" t="s">
        <v>73</v>
      </c>
      <c r="K73" s="17">
        <v>4</v>
      </c>
      <c r="L73" s="17">
        <f t="shared" si="15"/>
        <v>100</v>
      </c>
      <c r="M73" s="17" t="s">
        <v>40</v>
      </c>
      <c r="O73" s="17" t="s">
        <v>71</v>
      </c>
      <c r="P73" s="17">
        <v>4</v>
      </c>
      <c r="Q73" s="17">
        <f t="shared" si="16"/>
        <v>100</v>
      </c>
      <c r="R73" s="17" t="s">
        <v>40</v>
      </c>
      <c r="S73" s="17" t="s">
        <v>73</v>
      </c>
      <c r="T73" s="17">
        <v>4</v>
      </c>
      <c r="U73" s="17">
        <f t="shared" si="17"/>
        <v>100</v>
      </c>
      <c r="V73" s="17" t="s">
        <v>40</v>
      </c>
      <c r="X73" s="17" t="s">
        <v>71</v>
      </c>
      <c r="Y73" s="17">
        <v>3</v>
      </c>
      <c r="Z73" s="17">
        <f t="shared" si="18"/>
        <v>75</v>
      </c>
      <c r="AA73" s="17" t="s">
        <v>44</v>
      </c>
      <c r="AB73" s="17" t="s">
        <v>73</v>
      </c>
      <c r="AC73" s="17">
        <v>3</v>
      </c>
      <c r="AD73" s="17">
        <f t="shared" si="19"/>
        <v>75</v>
      </c>
      <c r="AE73" s="17" t="s">
        <v>44</v>
      </c>
    </row>
    <row r="74" spans="6:31" x14ac:dyDescent="0.35">
      <c r="F74" s="17" t="s">
        <v>73</v>
      </c>
      <c r="G74" s="17">
        <v>1</v>
      </c>
      <c r="H74" s="17">
        <f t="shared" si="14"/>
        <v>25</v>
      </c>
      <c r="I74" s="17" t="s">
        <v>69</v>
      </c>
      <c r="J74" s="17" t="s">
        <v>59</v>
      </c>
      <c r="K74" s="17">
        <v>4</v>
      </c>
      <c r="L74" s="17">
        <f t="shared" si="15"/>
        <v>100</v>
      </c>
      <c r="M74" s="17" t="s">
        <v>40</v>
      </c>
      <c r="O74" s="17" t="s">
        <v>73</v>
      </c>
      <c r="P74" s="17">
        <v>3</v>
      </c>
      <c r="Q74" s="17">
        <f t="shared" si="16"/>
        <v>75</v>
      </c>
      <c r="R74" s="17" t="s">
        <v>44</v>
      </c>
      <c r="S74" s="17" t="s">
        <v>59</v>
      </c>
      <c r="T74" s="17">
        <v>4</v>
      </c>
      <c r="U74" s="17">
        <f t="shared" si="17"/>
        <v>100</v>
      </c>
      <c r="V74" s="17" t="s">
        <v>40</v>
      </c>
      <c r="X74" s="17" t="s">
        <v>73</v>
      </c>
      <c r="Y74" s="17">
        <v>2</v>
      </c>
      <c r="Z74" s="17">
        <f t="shared" si="18"/>
        <v>50</v>
      </c>
      <c r="AA74" s="17" t="s">
        <v>43</v>
      </c>
      <c r="AB74" s="17" t="s">
        <v>59</v>
      </c>
      <c r="AC74" s="17">
        <v>4</v>
      </c>
      <c r="AD74" s="17">
        <f t="shared" si="19"/>
        <v>100</v>
      </c>
      <c r="AE74" s="17" t="s">
        <v>40</v>
      </c>
    </row>
    <row r="75" spans="6:31" x14ac:dyDescent="0.35">
      <c r="F75" s="17" t="s">
        <v>59</v>
      </c>
      <c r="G75" s="17">
        <v>1</v>
      </c>
      <c r="H75" s="17">
        <f t="shared" si="14"/>
        <v>25</v>
      </c>
      <c r="I75" s="17" t="s">
        <v>69</v>
      </c>
      <c r="J75" s="17" t="s">
        <v>72</v>
      </c>
      <c r="K75" s="17">
        <v>3</v>
      </c>
      <c r="L75" s="17">
        <f t="shared" si="15"/>
        <v>75</v>
      </c>
      <c r="M75" s="17" t="s">
        <v>44</v>
      </c>
      <c r="O75" s="17" t="s">
        <v>59</v>
      </c>
      <c r="P75" s="17">
        <v>2</v>
      </c>
      <c r="Q75" s="17">
        <f t="shared" si="16"/>
        <v>50</v>
      </c>
      <c r="R75" s="17" t="s">
        <v>43</v>
      </c>
      <c r="S75" s="17" t="s">
        <v>72</v>
      </c>
      <c r="T75" s="17">
        <v>4</v>
      </c>
      <c r="U75" s="17">
        <f t="shared" si="17"/>
        <v>100</v>
      </c>
      <c r="V75" s="17" t="s">
        <v>40</v>
      </c>
      <c r="X75" s="17" t="s">
        <v>59</v>
      </c>
      <c r="Y75" s="17">
        <v>2</v>
      </c>
      <c r="Z75" s="17">
        <f t="shared" si="18"/>
        <v>50</v>
      </c>
      <c r="AA75" s="17" t="s">
        <v>43</v>
      </c>
      <c r="AB75" s="17" t="s">
        <v>72</v>
      </c>
      <c r="AC75" s="17">
        <v>4</v>
      </c>
      <c r="AD75" s="17">
        <f t="shared" si="19"/>
        <v>100</v>
      </c>
      <c r="AE75" s="17" t="s">
        <v>40</v>
      </c>
    </row>
    <row r="76" spans="6:31" x14ac:dyDescent="0.35">
      <c r="F76" s="17" t="s">
        <v>72</v>
      </c>
      <c r="G76" s="17">
        <v>3</v>
      </c>
      <c r="H76" s="17">
        <f t="shared" si="14"/>
        <v>75</v>
      </c>
      <c r="I76" s="17" t="s">
        <v>44</v>
      </c>
      <c r="J76" s="17" t="s">
        <v>74</v>
      </c>
      <c r="K76" s="17">
        <v>4</v>
      </c>
      <c r="L76" s="17">
        <f t="shared" si="15"/>
        <v>100</v>
      </c>
      <c r="M76" s="17" t="s">
        <v>40</v>
      </c>
      <c r="O76" s="17" t="s">
        <v>72</v>
      </c>
      <c r="P76" s="17">
        <v>3</v>
      </c>
      <c r="Q76" s="17">
        <f t="shared" si="16"/>
        <v>75</v>
      </c>
      <c r="R76" s="17" t="s">
        <v>44</v>
      </c>
      <c r="S76" s="17" t="s">
        <v>74</v>
      </c>
      <c r="T76" s="17">
        <v>4</v>
      </c>
      <c r="U76" s="17">
        <f t="shared" si="17"/>
        <v>100</v>
      </c>
      <c r="V76" s="17" t="s">
        <v>40</v>
      </c>
      <c r="X76" s="17" t="s">
        <v>72</v>
      </c>
      <c r="Y76" s="17">
        <v>3</v>
      </c>
      <c r="Z76" s="17">
        <f t="shared" si="18"/>
        <v>75</v>
      </c>
      <c r="AA76" s="17" t="s">
        <v>44</v>
      </c>
      <c r="AB76" s="17" t="s">
        <v>74</v>
      </c>
      <c r="AC76" s="17">
        <v>4</v>
      </c>
      <c r="AD76" s="17">
        <f t="shared" si="19"/>
        <v>100</v>
      </c>
      <c r="AE76" s="17" t="s">
        <v>40</v>
      </c>
    </row>
    <row r="77" spans="6:31" x14ac:dyDescent="0.35">
      <c r="F77" s="17" t="s">
        <v>74</v>
      </c>
      <c r="G77" s="17">
        <v>3</v>
      </c>
      <c r="H77" s="17">
        <f t="shared" si="14"/>
        <v>75</v>
      </c>
      <c r="I77" s="17" t="s">
        <v>44</v>
      </c>
      <c r="J77" s="17" t="s">
        <v>58</v>
      </c>
      <c r="K77" s="17">
        <v>4</v>
      </c>
      <c r="L77" s="17">
        <f t="shared" si="15"/>
        <v>100</v>
      </c>
      <c r="M77" s="17" t="s">
        <v>40</v>
      </c>
      <c r="O77" s="17" t="s">
        <v>74</v>
      </c>
      <c r="P77" s="17">
        <v>3</v>
      </c>
      <c r="Q77" s="17">
        <f t="shared" si="16"/>
        <v>75</v>
      </c>
      <c r="R77" s="17" t="s">
        <v>44</v>
      </c>
      <c r="S77" s="17" t="s">
        <v>58</v>
      </c>
      <c r="T77" s="17">
        <v>4</v>
      </c>
      <c r="U77" s="17">
        <f t="shared" si="17"/>
        <v>100</v>
      </c>
      <c r="V77" s="17" t="s">
        <v>40</v>
      </c>
      <c r="X77" s="17" t="s">
        <v>74</v>
      </c>
      <c r="Y77" s="17">
        <v>3</v>
      </c>
      <c r="Z77" s="17">
        <f t="shared" si="18"/>
        <v>75</v>
      </c>
      <c r="AA77" s="17" t="s">
        <v>44</v>
      </c>
      <c r="AB77" s="17" t="s">
        <v>58</v>
      </c>
      <c r="AC77" s="17">
        <v>4</v>
      </c>
      <c r="AD77" s="17">
        <f t="shared" si="19"/>
        <v>100</v>
      </c>
      <c r="AE77" s="17" t="s">
        <v>40</v>
      </c>
    </row>
    <row r="78" spans="6:31" x14ac:dyDescent="0.35">
      <c r="F78" s="17" t="s">
        <v>58</v>
      </c>
      <c r="G78" s="17">
        <v>1</v>
      </c>
      <c r="H78" s="17">
        <f t="shared" si="14"/>
        <v>25</v>
      </c>
      <c r="I78" s="17" t="s">
        <v>69</v>
      </c>
      <c r="J78" s="17" t="s">
        <v>31</v>
      </c>
      <c r="K78" s="17">
        <v>4</v>
      </c>
      <c r="L78" s="17">
        <f t="shared" si="15"/>
        <v>100</v>
      </c>
      <c r="M78" s="17" t="s">
        <v>40</v>
      </c>
      <c r="O78" s="17" t="s">
        <v>58</v>
      </c>
      <c r="P78" s="17">
        <v>2</v>
      </c>
      <c r="Q78" s="17">
        <f t="shared" si="16"/>
        <v>50</v>
      </c>
      <c r="R78" s="17" t="s">
        <v>43</v>
      </c>
      <c r="S78" s="17" t="s">
        <v>31</v>
      </c>
      <c r="T78" s="17">
        <v>4</v>
      </c>
      <c r="U78" s="17">
        <f t="shared" si="17"/>
        <v>100</v>
      </c>
      <c r="V78" s="17" t="s">
        <v>40</v>
      </c>
      <c r="X78" s="17" t="s">
        <v>58</v>
      </c>
      <c r="Y78" s="17">
        <v>2</v>
      </c>
      <c r="Z78" s="17">
        <f t="shared" si="18"/>
        <v>50</v>
      </c>
      <c r="AA78" s="17" t="s">
        <v>43</v>
      </c>
      <c r="AB78" s="17" t="s">
        <v>31</v>
      </c>
      <c r="AC78" s="17">
        <v>3</v>
      </c>
      <c r="AD78" s="17">
        <f t="shared" si="19"/>
        <v>75</v>
      </c>
      <c r="AE78" s="17" t="s">
        <v>44</v>
      </c>
    </row>
    <row r="79" spans="6:31" x14ac:dyDescent="0.35">
      <c r="F79" s="17" t="s">
        <v>31</v>
      </c>
      <c r="G79" s="17">
        <v>1</v>
      </c>
      <c r="H79" s="17">
        <f t="shared" si="14"/>
        <v>25</v>
      </c>
      <c r="I79" s="17" t="s">
        <v>69</v>
      </c>
      <c r="J79" s="17" t="s">
        <v>41</v>
      </c>
      <c r="K79" s="17">
        <v>4</v>
      </c>
      <c r="L79" s="17">
        <f t="shared" si="15"/>
        <v>100</v>
      </c>
      <c r="M79" s="17" t="s">
        <v>40</v>
      </c>
      <c r="O79" s="17" t="s">
        <v>31</v>
      </c>
      <c r="P79" s="17">
        <v>2</v>
      </c>
      <c r="Q79" s="17">
        <f t="shared" si="16"/>
        <v>50</v>
      </c>
      <c r="R79" s="17" t="s">
        <v>43</v>
      </c>
      <c r="S79" s="17" t="s">
        <v>41</v>
      </c>
      <c r="T79" s="17">
        <v>4</v>
      </c>
      <c r="U79" s="17">
        <f t="shared" si="17"/>
        <v>100</v>
      </c>
      <c r="V79" s="17" t="s">
        <v>40</v>
      </c>
      <c r="X79" s="17" t="s">
        <v>31</v>
      </c>
      <c r="Y79" s="17">
        <v>2</v>
      </c>
      <c r="Z79" s="17">
        <f t="shared" si="18"/>
        <v>50</v>
      </c>
      <c r="AA79" s="17" t="s">
        <v>43</v>
      </c>
      <c r="AB79" s="17" t="s">
        <v>41</v>
      </c>
      <c r="AC79" s="17">
        <v>4</v>
      </c>
      <c r="AD79" s="17">
        <f t="shared" si="19"/>
        <v>100</v>
      </c>
      <c r="AE79" s="17" t="s">
        <v>40</v>
      </c>
    </row>
    <row r="80" spans="6:31" x14ac:dyDescent="0.35">
      <c r="F80" s="17" t="s">
        <v>41</v>
      </c>
      <c r="G80" s="17">
        <v>4</v>
      </c>
      <c r="H80" s="17">
        <f t="shared" si="14"/>
        <v>100</v>
      </c>
      <c r="I80" s="17" t="s">
        <v>40</v>
      </c>
      <c r="J80" s="17" t="s">
        <v>46</v>
      </c>
      <c r="K80" s="17">
        <v>4</v>
      </c>
      <c r="L80" s="17">
        <f t="shared" si="15"/>
        <v>100</v>
      </c>
      <c r="M80" s="17" t="s">
        <v>40</v>
      </c>
      <c r="O80" s="17" t="s">
        <v>41</v>
      </c>
      <c r="P80" s="17">
        <v>3</v>
      </c>
      <c r="Q80" s="17">
        <f t="shared" si="16"/>
        <v>75</v>
      </c>
      <c r="R80" s="17" t="s">
        <v>44</v>
      </c>
      <c r="S80" s="17" t="s">
        <v>46</v>
      </c>
      <c r="T80" s="17">
        <v>4</v>
      </c>
      <c r="U80" s="17">
        <f t="shared" si="17"/>
        <v>100</v>
      </c>
      <c r="V80" s="17" t="s">
        <v>40</v>
      </c>
      <c r="X80" s="17" t="s">
        <v>41</v>
      </c>
      <c r="Y80" s="17">
        <v>4</v>
      </c>
      <c r="Z80" s="17">
        <f t="shared" si="18"/>
        <v>100</v>
      </c>
      <c r="AA80" s="17" t="s">
        <v>40</v>
      </c>
      <c r="AB80" s="17" t="s">
        <v>46</v>
      </c>
      <c r="AC80" s="17">
        <v>4</v>
      </c>
      <c r="AD80" s="17">
        <f t="shared" si="19"/>
        <v>100</v>
      </c>
      <c r="AE80" s="17" t="s">
        <v>40</v>
      </c>
    </row>
    <row r="81" spans="6:31" x14ac:dyDescent="0.35">
      <c r="F81" s="17" t="s">
        <v>46</v>
      </c>
      <c r="G81" s="17">
        <v>3</v>
      </c>
      <c r="H81" s="17">
        <f t="shared" si="14"/>
        <v>75</v>
      </c>
      <c r="I81" s="17" t="s">
        <v>44</v>
      </c>
      <c r="J81" s="17" t="s">
        <v>75</v>
      </c>
      <c r="K81" s="17">
        <v>4</v>
      </c>
      <c r="L81" s="17">
        <f t="shared" si="15"/>
        <v>100</v>
      </c>
      <c r="M81" s="17" t="s">
        <v>40</v>
      </c>
      <c r="O81" s="17" t="s">
        <v>46</v>
      </c>
      <c r="P81" s="17">
        <v>2</v>
      </c>
      <c r="Q81" s="17">
        <f t="shared" si="16"/>
        <v>50</v>
      </c>
      <c r="R81" s="17" t="s">
        <v>43</v>
      </c>
      <c r="S81" s="17" t="s">
        <v>75</v>
      </c>
      <c r="T81" s="17">
        <v>4</v>
      </c>
      <c r="U81" s="17">
        <f t="shared" si="17"/>
        <v>100</v>
      </c>
      <c r="V81" s="17" t="s">
        <v>40</v>
      </c>
      <c r="X81" s="17" t="s">
        <v>46</v>
      </c>
      <c r="Y81" s="17">
        <v>1</v>
      </c>
      <c r="Z81" s="17">
        <f t="shared" si="18"/>
        <v>25</v>
      </c>
      <c r="AA81" s="17" t="s">
        <v>69</v>
      </c>
      <c r="AB81" s="17" t="s">
        <v>75</v>
      </c>
      <c r="AC81" s="17">
        <v>4</v>
      </c>
      <c r="AD81" s="17">
        <f t="shared" si="19"/>
        <v>100</v>
      </c>
      <c r="AE81" s="17" t="s">
        <v>40</v>
      </c>
    </row>
    <row r="82" spans="6:31" x14ac:dyDescent="0.35">
      <c r="F82" s="17" t="s">
        <v>75</v>
      </c>
      <c r="G82" s="17">
        <v>3</v>
      </c>
      <c r="H82" s="17">
        <f t="shared" si="14"/>
        <v>75</v>
      </c>
      <c r="I82" s="17" t="s">
        <v>44</v>
      </c>
      <c r="J82" s="6"/>
      <c r="K82" s="6"/>
      <c r="L82" s="6"/>
      <c r="M82" s="6"/>
      <c r="O82" s="17" t="s">
        <v>75</v>
      </c>
      <c r="P82" s="17">
        <v>4</v>
      </c>
      <c r="Q82" s="17">
        <f t="shared" si="16"/>
        <v>100</v>
      </c>
      <c r="R82" s="17" t="s">
        <v>40</v>
      </c>
      <c r="S82" s="17"/>
      <c r="T82" s="17"/>
      <c r="U82" s="17"/>
      <c r="V82" s="17"/>
      <c r="X82" s="17" t="s">
        <v>75</v>
      </c>
      <c r="Y82" s="17">
        <v>4</v>
      </c>
      <c r="Z82" s="17">
        <f t="shared" si="18"/>
        <v>100</v>
      </c>
      <c r="AA82" s="17" t="s">
        <v>40</v>
      </c>
      <c r="AB82" s="17"/>
      <c r="AC82" s="17"/>
      <c r="AD82" s="17"/>
      <c r="AE82" s="17"/>
    </row>
    <row r="83" spans="6:31" x14ac:dyDescent="0.35">
      <c r="F83" s="21" t="s">
        <v>11</v>
      </c>
      <c r="G83" s="50">
        <f>AVERAGE(G51:G82)</f>
        <v>2.53125</v>
      </c>
      <c r="H83" s="50">
        <f>AVERAGE(H51:H82)</f>
        <v>63.28125</v>
      </c>
      <c r="I83" s="21" t="s">
        <v>84</v>
      </c>
      <c r="J83" s="46" t="s">
        <v>11</v>
      </c>
      <c r="K83" s="47">
        <f>AVERAGE(K51:K81)</f>
        <v>3.6451612903225805</v>
      </c>
      <c r="L83" s="47">
        <f>AVERAGE(L51:L81)</f>
        <v>91.129032258064512</v>
      </c>
      <c r="M83" s="46" t="s">
        <v>40</v>
      </c>
      <c r="O83" s="21" t="s">
        <v>11</v>
      </c>
      <c r="P83" s="50">
        <f>AVERAGE(P51:P82)</f>
        <v>2.96875</v>
      </c>
      <c r="Q83" s="50">
        <f>AVERAGE(Q51:Q82)</f>
        <v>74.21875</v>
      </c>
      <c r="R83" s="21" t="s">
        <v>44</v>
      </c>
      <c r="S83" s="46" t="s">
        <v>11</v>
      </c>
      <c r="T83" s="46">
        <f>AVERAGE(T51:T81)</f>
        <v>4</v>
      </c>
      <c r="U83" s="46">
        <f>AVERAGE(U51:U81)</f>
        <v>100</v>
      </c>
      <c r="V83" s="46" t="s">
        <v>40</v>
      </c>
      <c r="X83" s="21" t="s">
        <v>11</v>
      </c>
      <c r="Y83" s="21">
        <f>AVERAGE(Y51:Y82)</f>
        <v>2.75</v>
      </c>
      <c r="Z83" s="21">
        <f>AVERAGE(Z51:Z82)</f>
        <v>68.75</v>
      </c>
      <c r="AA83" s="21" t="s">
        <v>84</v>
      </c>
      <c r="AB83" s="46" t="s">
        <v>11</v>
      </c>
      <c r="AC83" s="47">
        <f>AVERAGE(AC51:AC81)</f>
        <v>3.903225806451613</v>
      </c>
      <c r="AD83" s="47">
        <f>AVERAGE(AD51:AD81)</f>
        <v>97.58064516129032</v>
      </c>
      <c r="AE83" s="46" t="s">
        <v>40</v>
      </c>
    </row>
    <row r="84" spans="6:31" x14ac:dyDescent="0.35">
      <c r="F84" s="57" t="s">
        <v>76</v>
      </c>
      <c r="G84" s="57"/>
      <c r="H84" s="57"/>
      <c r="I84" s="21">
        <f>7/32*100</f>
        <v>21.875</v>
      </c>
      <c r="J84" s="58" t="s">
        <v>76</v>
      </c>
      <c r="K84" s="58"/>
      <c r="L84" s="58"/>
      <c r="M84" s="47">
        <f>20/31*100</f>
        <v>64.516129032258064</v>
      </c>
      <c r="O84" s="57" t="s">
        <v>76</v>
      </c>
      <c r="P84" s="57"/>
      <c r="Q84" s="57"/>
      <c r="R84" s="21">
        <f>10/32*100</f>
        <v>31.25</v>
      </c>
      <c r="S84" s="58" t="s">
        <v>76</v>
      </c>
      <c r="T84" s="58"/>
      <c r="U84" s="58"/>
      <c r="V84" s="46">
        <f>31/31*100</f>
        <v>100</v>
      </c>
      <c r="X84" s="57" t="s">
        <v>76</v>
      </c>
      <c r="Y84" s="57"/>
      <c r="Z84" s="57"/>
      <c r="AA84" s="21">
        <f>6/32*100</f>
        <v>18.75</v>
      </c>
      <c r="AB84" s="58" t="s">
        <v>76</v>
      </c>
      <c r="AC84" s="58"/>
      <c r="AD84" s="58"/>
      <c r="AE84" s="47">
        <f>28/31*100</f>
        <v>90.322580645161281</v>
      </c>
    </row>
    <row r="85" spans="6:31" x14ac:dyDescent="0.35">
      <c r="F85" s="57" t="s">
        <v>77</v>
      </c>
      <c r="G85" s="57"/>
      <c r="H85" s="57"/>
      <c r="I85" s="21">
        <f>11/32*100</f>
        <v>34.375</v>
      </c>
      <c r="J85" s="58" t="s">
        <v>77</v>
      </c>
      <c r="K85" s="58"/>
      <c r="L85" s="58"/>
      <c r="M85" s="47">
        <f>11/31*100</f>
        <v>35.483870967741936</v>
      </c>
      <c r="O85" s="57" t="s">
        <v>77</v>
      </c>
      <c r="P85" s="57"/>
      <c r="Q85" s="57"/>
      <c r="R85" s="21">
        <f>11/32*100</f>
        <v>34.375</v>
      </c>
      <c r="S85" s="58" t="s">
        <v>77</v>
      </c>
      <c r="T85" s="58"/>
      <c r="U85" s="58"/>
      <c r="V85" s="46">
        <v>0</v>
      </c>
      <c r="X85" s="57" t="s">
        <v>77</v>
      </c>
      <c r="Y85" s="57"/>
      <c r="Z85" s="57"/>
      <c r="AA85" s="21">
        <f>13/32*100</f>
        <v>40.625</v>
      </c>
      <c r="AB85" s="58" t="s">
        <v>77</v>
      </c>
      <c r="AC85" s="58"/>
      <c r="AD85" s="58"/>
      <c r="AE85" s="47">
        <f>3/31*100</f>
        <v>9.67741935483871</v>
      </c>
    </row>
    <row r="86" spans="6:31" x14ac:dyDescent="0.35">
      <c r="F86" s="57" t="s">
        <v>78</v>
      </c>
      <c r="G86" s="57"/>
      <c r="H86" s="57"/>
      <c r="I86" s="21">
        <v>0</v>
      </c>
      <c r="J86" s="58" t="s">
        <v>78</v>
      </c>
      <c r="K86" s="58"/>
      <c r="L86" s="58"/>
      <c r="M86" s="46">
        <v>0</v>
      </c>
      <c r="O86" s="57" t="s">
        <v>78</v>
      </c>
      <c r="P86" s="57"/>
      <c r="Q86" s="57"/>
      <c r="R86" s="21">
        <v>0</v>
      </c>
      <c r="S86" s="58" t="s">
        <v>78</v>
      </c>
      <c r="T86" s="58"/>
      <c r="U86" s="58"/>
      <c r="V86" s="46">
        <v>0</v>
      </c>
      <c r="X86" s="57" t="s">
        <v>78</v>
      </c>
      <c r="Y86" s="57"/>
      <c r="Z86" s="57"/>
      <c r="AA86" s="21">
        <v>0</v>
      </c>
      <c r="AB86" s="58" t="s">
        <v>78</v>
      </c>
      <c r="AC86" s="58"/>
      <c r="AD86" s="58"/>
      <c r="AE86" s="46">
        <v>0</v>
      </c>
    </row>
    <row r="87" spans="6:31" x14ac:dyDescent="0.35">
      <c r="F87" s="57" t="s">
        <v>79</v>
      </c>
      <c r="G87" s="57"/>
      <c r="H87" s="57"/>
      <c r="I87" s="21">
        <f>6/32*100</f>
        <v>18.75</v>
      </c>
      <c r="J87" s="58" t="s">
        <v>79</v>
      </c>
      <c r="K87" s="58"/>
      <c r="L87" s="58"/>
      <c r="M87" s="46">
        <v>0</v>
      </c>
      <c r="O87" s="57" t="s">
        <v>79</v>
      </c>
      <c r="P87" s="57"/>
      <c r="Q87" s="57"/>
      <c r="R87" s="21">
        <f>11/32*100</f>
        <v>34.375</v>
      </c>
      <c r="S87" s="58" t="s">
        <v>79</v>
      </c>
      <c r="T87" s="58"/>
      <c r="U87" s="58"/>
      <c r="V87" s="46">
        <v>0</v>
      </c>
      <c r="X87" s="57" t="s">
        <v>79</v>
      </c>
      <c r="Y87" s="57"/>
      <c r="Z87" s="57"/>
      <c r="AA87" s="21">
        <f>12/32*100</f>
        <v>37.5</v>
      </c>
      <c r="AB87" s="58" t="s">
        <v>79</v>
      </c>
      <c r="AC87" s="58"/>
      <c r="AD87" s="58"/>
      <c r="AE87" s="46">
        <v>0</v>
      </c>
    </row>
    <row r="88" spans="6:31" x14ac:dyDescent="0.35">
      <c r="F88" s="57" t="s">
        <v>80</v>
      </c>
      <c r="G88" s="57"/>
      <c r="H88" s="57"/>
      <c r="I88" s="21">
        <f>8/32*100</f>
        <v>25</v>
      </c>
      <c r="J88" s="58" t="s">
        <v>80</v>
      </c>
      <c r="K88" s="58"/>
      <c r="L88" s="58"/>
      <c r="M88" s="46">
        <v>0</v>
      </c>
      <c r="O88" s="57" t="s">
        <v>80</v>
      </c>
      <c r="P88" s="57"/>
      <c r="Q88" s="57"/>
      <c r="R88" s="21">
        <v>0</v>
      </c>
      <c r="S88" s="58" t="s">
        <v>80</v>
      </c>
      <c r="T88" s="58"/>
      <c r="U88" s="58"/>
      <c r="V88" s="46">
        <v>0</v>
      </c>
      <c r="X88" s="57" t="s">
        <v>80</v>
      </c>
      <c r="Y88" s="57"/>
      <c r="Z88" s="57"/>
      <c r="AA88" s="21">
        <f>1/32*100</f>
        <v>3.125</v>
      </c>
      <c r="AB88" s="58" t="s">
        <v>80</v>
      </c>
      <c r="AC88" s="58"/>
      <c r="AD88" s="58"/>
      <c r="AE88" s="46">
        <v>0</v>
      </c>
    </row>
  </sheetData>
  <mergeCells count="27">
    <mergeCell ref="F1:I1"/>
    <mergeCell ref="BK4:BP4"/>
    <mergeCell ref="BQ4:BV4"/>
    <mergeCell ref="AV3:AV4"/>
    <mergeCell ref="AV13:AV14"/>
    <mergeCell ref="AV24:AV25"/>
    <mergeCell ref="AV34:AV35"/>
    <mergeCell ref="AV44:AV45"/>
    <mergeCell ref="AV54:AV55"/>
    <mergeCell ref="BC34:BH34"/>
    <mergeCell ref="AW44:BB44"/>
    <mergeCell ref="BC44:BH44"/>
    <mergeCell ref="AW54:BB54"/>
    <mergeCell ref="BC54:BH54"/>
    <mergeCell ref="BY3:CF3"/>
    <mergeCell ref="CH3:CO3"/>
    <mergeCell ref="AW3:BB3"/>
    <mergeCell ref="BC3:BH3"/>
    <mergeCell ref="AW13:BB13"/>
    <mergeCell ref="BC13:BH13"/>
    <mergeCell ref="AW24:BB24"/>
    <mergeCell ref="BC24:BH24"/>
    <mergeCell ref="AW34:BB34"/>
    <mergeCell ref="A4:A5"/>
    <mergeCell ref="B4:B5"/>
    <mergeCell ref="A3:B3"/>
    <mergeCell ref="C3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KEAKTIFAN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Pitriana</dc:creator>
  <cp:lastModifiedBy>Pooja Pitriana</cp:lastModifiedBy>
  <dcterms:created xsi:type="dcterms:W3CDTF">2026-07-30T19:12:49Z</dcterms:created>
  <dcterms:modified xsi:type="dcterms:W3CDTF">2026-07-30T20:11:32Z</dcterms:modified>
</cp:coreProperties>
</file>